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/>
  <mc:AlternateContent xmlns:mc="http://schemas.openxmlformats.org/markup-compatibility/2006">
    <mc:Choice Requires="x15">
      <x15ac:absPath xmlns:x15ac="http://schemas.microsoft.com/office/spreadsheetml/2010/11/ac" url="C:\Users\NTB\Desktop\KD II. etapa\VO\"/>
    </mc:Choice>
  </mc:AlternateContent>
  <xr:revisionPtr revIDLastSave="0" documentId="8_{FC929CF5-C047-4C04-B45E-C284C758AA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kapitulácia stavby" sheetId="1" r:id="rId1"/>
    <sheet name="1-22-1 - Architektúra a s..." sheetId="2" r:id="rId2"/>
    <sheet name="1-22-2 - Elektroinštalácia" sheetId="3" r:id="rId3"/>
    <sheet name="1-22-3 - Zdravotechnika" sheetId="4" r:id="rId4"/>
    <sheet name="1-22-4 - Vykurovanie" sheetId="5" r:id="rId5"/>
    <sheet name="1-22-5 - Preloženie vodom..." sheetId="6" r:id="rId6"/>
    <sheet name="1-22-6 - Kanalizačná príp..." sheetId="7" r:id="rId7"/>
  </sheets>
  <definedNames>
    <definedName name="_xlnm._FilterDatabase" localSheetId="1" hidden="1">'1-22-1 - Architektúra a s...'!$C$131:$K$438</definedName>
    <definedName name="_xlnm._FilterDatabase" localSheetId="2" hidden="1">'1-22-2 - Elektroinštalácia'!$C$119:$K$181</definedName>
    <definedName name="_xlnm._FilterDatabase" localSheetId="3" hidden="1">'1-22-3 - Zdravotechnika'!$C$123:$K$224</definedName>
    <definedName name="_xlnm._FilterDatabase" localSheetId="4" hidden="1">'1-22-4 - Vykurovanie'!$C$122:$K$153</definedName>
    <definedName name="_xlnm._FilterDatabase" localSheetId="5" hidden="1">'1-22-5 - Preloženie vodom...'!$C$120:$K$161</definedName>
    <definedName name="_xlnm._FilterDatabase" localSheetId="6" hidden="1">'1-22-6 - Kanalizačná príp...'!$C$120:$K$168</definedName>
    <definedName name="_xlnm.Print_Titles" localSheetId="1">'1-22-1 - Architektúra a s...'!$131:$131</definedName>
    <definedName name="_xlnm.Print_Titles" localSheetId="2">'1-22-2 - Elektroinštalácia'!$119:$119</definedName>
    <definedName name="_xlnm.Print_Titles" localSheetId="3">'1-22-3 - Zdravotechnika'!$123:$123</definedName>
    <definedName name="_xlnm.Print_Titles" localSheetId="4">'1-22-4 - Vykurovanie'!$122:$122</definedName>
    <definedName name="_xlnm.Print_Titles" localSheetId="5">'1-22-5 - Preloženie vodom...'!$120:$120</definedName>
    <definedName name="_xlnm.Print_Titles" localSheetId="6">'1-22-6 - Kanalizačná príp...'!$120:$120</definedName>
    <definedName name="_xlnm.Print_Titles" localSheetId="0">'Rekapitulácia stavby'!$92:$92</definedName>
    <definedName name="_xlnm.Print_Area" localSheetId="1">'1-22-1 - Architektúra a s...'!$C$4:$J$76,'1-22-1 - Architektúra a s...'!$C$82:$J$113,'1-22-1 - Architektúra a s...'!$C$119:$J$438</definedName>
    <definedName name="_xlnm.Print_Area" localSheetId="2">'1-22-2 - Elektroinštalácia'!$C$4:$J$76,'1-22-2 - Elektroinštalácia'!$C$82:$J$101,'1-22-2 - Elektroinštalácia'!$C$107:$J$181</definedName>
    <definedName name="_xlnm.Print_Area" localSheetId="3">'1-22-3 - Zdravotechnika'!$C$4:$J$76,'1-22-3 - Zdravotechnika'!$C$82:$J$105,'1-22-3 - Zdravotechnika'!$C$111:$J$224</definedName>
    <definedName name="_xlnm.Print_Area" localSheetId="4">'1-22-4 - Vykurovanie'!$C$4:$J$76,'1-22-4 - Vykurovanie'!$C$82:$J$104,'1-22-4 - Vykurovanie'!$C$110:$J$153</definedName>
    <definedName name="_xlnm.Print_Area" localSheetId="5">'1-22-5 - Preloženie vodom...'!$C$4:$J$76,'1-22-5 - Preloženie vodom...'!$C$82:$J$102,'1-22-5 - Preloženie vodom...'!$C$108:$J$161</definedName>
    <definedName name="_xlnm.Print_Area" localSheetId="6">'1-22-6 - Kanalizačná príp...'!$C$4:$J$76,'1-22-6 - Kanalizačná príp...'!$C$82:$J$102,'1-22-6 - Kanalizačná príp...'!$C$108:$J$168</definedName>
    <definedName name="_xlnm.Print_Area" localSheetId="0">'Rekapitulácia stavby'!$D$4:$AO$76,'Rekapitulácia stavby'!$C$82:$AQ$101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7" l="1"/>
  <c r="J36" i="7"/>
  <c r="AY100" i="1"/>
  <c r="J35" i="7"/>
  <c r="AX100" i="1" s="1"/>
  <c r="BI168" i="7"/>
  <c r="BH168" i="7"/>
  <c r="BG168" i="7"/>
  <c r="BE168" i="7"/>
  <c r="T168" i="7"/>
  <c r="T167" i="7"/>
  <c r="R168" i="7"/>
  <c r="R167" i="7" s="1"/>
  <c r="P168" i="7"/>
  <c r="P167" i="7"/>
  <c r="BI166" i="7"/>
  <c r="BH166" i="7"/>
  <c r="BG166" i="7"/>
  <c r="BE166" i="7"/>
  <c r="T166" i="7"/>
  <c r="R166" i="7"/>
  <c r="P166" i="7"/>
  <c r="BI165" i="7"/>
  <c r="BH165" i="7"/>
  <c r="BG165" i="7"/>
  <c r="BE165" i="7"/>
  <c r="T165" i="7"/>
  <c r="R165" i="7"/>
  <c r="P165" i="7"/>
  <c r="BI164" i="7"/>
  <c r="BH164" i="7"/>
  <c r="BG164" i="7"/>
  <c r="BE164" i="7"/>
  <c r="T164" i="7"/>
  <c r="R164" i="7"/>
  <c r="P164" i="7"/>
  <c r="BI163" i="7"/>
  <c r="BH163" i="7"/>
  <c r="BG163" i="7"/>
  <c r="BE163" i="7"/>
  <c r="T163" i="7"/>
  <c r="R163" i="7"/>
  <c r="P163" i="7"/>
  <c r="BI162" i="7"/>
  <c r="BH162" i="7"/>
  <c r="BG162" i="7"/>
  <c r="BE162" i="7"/>
  <c r="T162" i="7"/>
  <c r="R162" i="7"/>
  <c r="P162" i="7"/>
  <c r="BI161" i="7"/>
  <c r="BH161" i="7"/>
  <c r="BG161" i="7"/>
  <c r="BE161" i="7"/>
  <c r="T161" i="7"/>
  <c r="R161" i="7"/>
  <c r="P161" i="7"/>
  <c r="BI160" i="7"/>
  <c r="BH160" i="7"/>
  <c r="BG160" i="7"/>
  <c r="BE160" i="7"/>
  <c r="T160" i="7"/>
  <c r="R160" i="7"/>
  <c r="P160" i="7"/>
  <c r="BI159" i="7"/>
  <c r="BH159" i="7"/>
  <c r="BG159" i="7"/>
  <c r="BE159" i="7"/>
  <c r="T159" i="7"/>
  <c r="R159" i="7"/>
  <c r="P159" i="7"/>
  <c r="BI158" i="7"/>
  <c r="BH158" i="7"/>
  <c r="BG158" i="7"/>
  <c r="BE158" i="7"/>
  <c r="T158" i="7"/>
  <c r="R158" i="7"/>
  <c r="P158" i="7"/>
  <c r="BI157" i="7"/>
  <c r="BH157" i="7"/>
  <c r="BG157" i="7"/>
  <c r="BE157" i="7"/>
  <c r="T157" i="7"/>
  <c r="R157" i="7"/>
  <c r="P157" i="7"/>
  <c r="BI152" i="7"/>
  <c r="BH152" i="7"/>
  <c r="BG152" i="7"/>
  <c r="BE152" i="7"/>
  <c r="T152" i="7"/>
  <c r="T151" i="7"/>
  <c r="R152" i="7"/>
  <c r="R151" i="7" s="1"/>
  <c r="P152" i="7"/>
  <c r="P151" i="7"/>
  <c r="BI149" i="7"/>
  <c r="BH149" i="7"/>
  <c r="BG149" i="7"/>
  <c r="BE149" i="7"/>
  <c r="T149" i="7"/>
  <c r="R149" i="7"/>
  <c r="P149" i="7"/>
  <c r="BI144" i="7"/>
  <c r="BH144" i="7"/>
  <c r="BG144" i="7"/>
  <c r="BE144" i="7"/>
  <c r="T144" i="7"/>
  <c r="R144" i="7"/>
  <c r="P144" i="7"/>
  <c r="BI138" i="7"/>
  <c r="BH138" i="7"/>
  <c r="BG138" i="7"/>
  <c r="BE138" i="7"/>
  <c r="T138" i="7"/>
  <c r="R138" i="7"/>
  <c r="P138" i="7"/>
  <c r="BI136" i="7"/>
  <c r="BH136" i="7"/>
  <c r="BG136" i="7"/>
  <c r="BE136" i="7"/>
  <c r="T136" i="7"/>
  <c r="R136" i="7"/>
  <c r="P136" i="7"/>
  <c r="BI135" i="7"/>
  <c r="BH135" i="7"/>
  <c r="BG135" i="7"/>
  <c r="BE135" i="7"/>
  <c r="T135" i="7"/>
  <c r="R135" i="7"/>
  <c r="P135" i="7"/>
  <c r="BI133" i="7"/>
  <c r="BH133" i="7"/>
  <c r="BG133" i="7"/>
  <c r="BE133" i="7"/>
  <c r="T133" i="7"/>
  <c r="R133" i="7"/>
  <c r="P133" i="7"/>
  <c r="BI129" i="7"/>
  <c r="BH129" i="7"/>
  <c r="BG129" i="7"/>
  <c r="BE129" i="7"/>
  <c r="T129" i="7"/>
  <c r="R129" i="7"/>
  <c r="P129" i="7"/>
  <c r="BI127" i="7"/>
  <c r="BH127" i="7"/>
  <c r="BG127" i="7"/>
  <c r="BE127" i="7"/>
  <c r="T127" i="7"/>
  <c r="R127" i="7"/>
  <c r="P127" i="7"/>
  <c r="BI126" i="7"/>
  <c r="BH126" i="7"/>
  <c r="BG126" i="7"/>
  <c r="BE126" i="7"/>
  <c r="T126" i="7"/>
  <c r="R126" i="7"/>
  <c r="P126" i="7"/>
  <c r="BI124" i="7"/>
  <c r="BH124" i="7"/>
  <c r="BG124" i="7"/>
  <c r="BE124" i="7"/>
  <c r="T124" i="7"/>
  <c r="R124" i="7"/>
  <c r="P124" i="7"/>
  <c r="J118" i="7"/>
  <c r="J117" i="7"/>
  <c r="F117" i="7"/>
  <c r="F115" i="7"/>
  <c r="E113" i="7"/>
  <c r="J92" i="7"/>
  <c r="J91" i="7"/>
  <c r="F91" i="7"/>
  <c r="F89" i="7"/>
  <c r="E87" i="7"/>
  <c r="J18" i="7"/>
  <c r="E18" i="7"/>
  <c r="F92" i="7" s="1"/>
  <c r="J17" i="7"/>
  <c r="J12" i="7"/>
  <c r="J115" i="7"/>
  <c r="E7" i="7"/>
  <c r="E85" i="7" s="1"/>
  <c r="J37" i="6"/>
  <c r="J36" i="6"/>
  <c r="AY99" i="1" s="1"/>
  <c r="J35" i="6"/>
  <c r="AX99" i="1" s="1"/>
  <c r="BI161" i="6"/>
  <c r="BH161" i="6"/>
  <c r="BG161" i="6"/>
  <c r="BE161" i="6"/>
  <c r="T161" i="6"/>
  <c r="T160" i="6" s="1"/>
  <c r="R161" i="6"/>
  <c r="R160" i="6" s="1"/>
  <c r="P161" i="6"/>
  <c r="P160" i="6" s="1"/>
  <c r="BI159" i="6"/>
  <c r="BH159" i="6"/>
  <c r="BG159" i="6"/>
  <c r="BE159" i="6"/>
  <c r="T159" i="6"/>
  <c r="R159" i="6"/>
  <c r="P159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39" i="6"/>
  <c r="BH139" i="6"/>
  <c r="BG139" i="6"/>
  <c r="BE139" i="6"/>
  <c r="T139" i="6"/>
  <c r="T138" i="6"/>
  <c r="R139" i="6"/>
  <c r="R138" i="6" s="1"/>
  <c r="P139" i="6"/>
  <c r="P138" i="6"/>
  <c r="BI136" i="6"/>
  <c r="BH136" i="6"/>
  <c r="BG136" i="6"/>
  <c r="BE136" i="6"/>
  <c r="T136" i="6"/>
  <c r="R136" i="6"/>
  <c r="P136" i="6"/>
  <c r="BI135" i="6"/>
  <c r="BH135" i="6"/>
  <c r="BG135" i="6"/>
  <c r="BE135" i="6"/>
  <c r="T135" i="6"/>
  <c r="R135" i="6"/>
  <c r="P135" i="6"/>
  <c r="BI133" i="6"/>
  <c r="BH133" i="6"/>
  <c r="BG133" i="6"/>
  <c r="BE133" i="6"/>
  <c r="T133" i="6"/>
  <c r="R133" i="6"/>
  <c r="P133" i="6"/>
  <c r="BI129" i="6"/>
  <c r="BH129" i="6"/>
  <c r="BG129" i="6"/>
  <c r="BE129" i="6"/>
  <c r="T129" i="6"/>
  <c r="R129" i="6"/>
  <c r="P129" i="6"/>
  <c r="BI128" i="6"/>
  <c r="BH128" i="6"/>
  <c r="BG128" i="6"/>
  <c r="BE128" i="6"/>
  <c r="T128" i="6"/>
  <c r="R128" i="6"/>
  <c r="P128" i="6"/>
  <c r="BI124" i="6"/>
  <c r="BH124" i="6"/>
  <c r="BG124" i="6"/>
  <c r="BE124" i="6"/>
  <c r="T124" i="6"/>
  <c r="R124" i="6"/>
  <c r="P124" i="6"/>
  <c r="J118" i="6"/>
  <c r="J117" i="6"/>
  <c r="F117" i="6"/>
  <c r="F115" i="6"/>
  <c r="E113" i="6"/>
  <c r="J92" i="6"/>
  <c r="J91" i="6"/>
  <c r="F91" i="6"/>
  <c r="F89" i="6"/>
  <c r="E87" i="6"/>
  <c r="J18" i="6"/>
  <c r="E18" i="6"/>
  <c r="F118" i="6" s="1"/>
  <c r="J17" i="6"/>
  <c r="J12" i="6"/>
  <c r="J115" i="6" s="1"/>
  <c r="E7" i="6"/>
  <c r="E111" i="6" s="1"/>
  <c r="J37" i="5"/>
  <c r="J36" i="5"/>
  <c r="AY98" i="1"/>
  <c r="J35" i="5"/>
  <c r="AX98" i="1" s="1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BI134" i="5"/>
  <c r="BH134" i="5"/>
  <c r="BG134" i="5"/>
  <c r="BE134" i="5"/>
  <c r="T134" i="5"/>
  <c r="R134" i="5"/>
  <c r="P134" i="5"/>
  <c r="BI133" i="5"/>
  <c r="BH133" i="5"/>
  <c r="BG133" i="5"/>
  <c r="BE133" i="5"/>
  <c r="T133" i="5"/>
  <c r="R133" i="5"/>
  <c r="P133" i="5"/>
  <c r="BI132" i="5"/>
  <c r="BH132" i="5"/>
  <c r="BG132" i="5"/>
  <c r="BE132" i="5"/>
  <c r="T132" i="5"/>
  <c r="R132" i="5"/>
  <c r="P132" i="5"/>
  <c r="BI130" i="5"/>
  <c r="BH130" i="5"/>
  <c r="BG130" i="5"/>
  <c r="BE130" i="5"/>
  <c r="T130" i="5"/>
  <c r="T129" i="5" s="1"/>
  <c r="R130" i="5"/>
  <c r="R129" i="5" s="1"/>
  <c r="P130" i="5"/>
  <c r="P129" i="5" s="1"/>
  <c r="BI127" i="5"/>
  <c r="BH127" i="5"/>
  <c r="BG127" i="5"/>
  <c r="BE127" i="5"/>
  <c r="T127" i="5"/>
  <c r="R127" i="5"/>
  <c r="P127" i="5"/>
  <c r="BI126" i="5"/>
  <c r="BH126" i="5"/>
  <c r="BG126" i="5"/>
  <c r="BE126" i="5"/>
  <c r="T126" i="5"/>
  <c r="R126" i="5"/>
  <c r="P126" i="5"/>
  <c r="J120" i="5"/>
  <c r="J119" i="5"/>
  <c r="F119" i="5"/>
  <c r="F117" i="5"/>
  <c r="E115" i="5"/>
  <c r="J92" i="5"/>
  <c r="J91" i="5"/>
  <c r="F91" i="5"/>
  <c r="F89" i="5"/>
  <c r="E87" i="5"/>
  <c r="J18" i="5"/>
  <c r="E18" i="5"/>
  <c r="F92" i="5" s="1"/>
  <c r="J17" i="5"/>
  <c r="J12" i="5"/>
  <c r="J89" i="5" s="1"/>
  <c r="E7" i="5"/>
  <c r="E85" i="5" s="1"/>
  <c r="J37" i="4"/>
  <c r="J36" i="4"/>
  <c r="AY97" i="1"/>
  <c r="J35" i="4"/>
  <c r="AX97" i="1" s="1"/>
  <c r="BI224" i="4"/>
  <c r="BH224" i="4"/>
  <c r="BG224" i="4"/>
  <c r="BE224" i="4"/>
  <c r="T224" i="4"/>
  <c r="R224" i="4"/>
  <c r="P224" i="4"/>
  <c r="BI223" i="4"/>
  <c r="BH223" i="4"/>
  <c r="BG223" i="4"/>
  <c r="BE223" i="4"/>
  <c r="T223" i="4"/>
  <c r="R223" i="4"/>
  <c r="P223" i="4"/>
  <c r="BI222" i="4"/>
  <c r="BH222" i="4"/>
  <c r="BG222" i="4"/>
  <c r="BE222" i="4"/>
  <c r="T222" i="4"/>
  <c r="R222" i="4"/>
  <c r="P222" i="4"/>
  <c r="BI221" i="4"/>
  <c r="BH221" i="4"/>
  <c r="BG221" i="4"/>
  <c r="BE221" i="4"/>
  <c r="T221" i="4"/>
  <c r="R221" i="4"/>
  <c r="P221" i="4"/>
  <c r="BI220" i="4"/>
  <c r="BH220" i="4"/>
  <c r="BG220" i="4"/>
  <c r="BE220" i="4"/>
  <c r="T220" i="4"/>
  <c r="R220" i="4"/>
  <c r="P220" i="4"/>
  <c r="BI219" i="4"/>
  <c r="BH219" i="4"/>
  <c r="BG219" i="4"/>
  <c r="BE219" i="4"/>
  <c r="T219" i="4"/>
  <c r="R219" i="4"/>
  <c r="P219" i="4"/>
  <c r="BI218" i="4"/>
  <c r="BH218" i="4"/>
  <c r="BG218" i="4"/>
  <c r="BE218" i="4"/>
  <c r="T218" i="4"/>
  <c r="R218" i="4"/>
  <c r="P218" i="4"/>
  <c r="BI217" i="4"/>
  <c r="BH217" i="4"/>
  <c r="BG217" i="4"/>
  <c r="BE217" i="4"/>
  <c r="T217" i="4"/>
  <c r="R217" i="4"/>
  <c r="P217" i="4"/>
  <c r="BI216" i="4"/>
  <c r="BH216" i="4"/>
  <c r="BG216" i="4"/>
  <c r="BE216" i="4"/>
  <c r="T216" i="4"/>
  <c r="R216" i="4"/>
  <c r="P216" i="4"/>
  <c r="BI215" i="4"/>
  <c r="BH215" i="4"/>
  <c r="BG215" i="4"/>
  <c r="BE215" i="4"/>
  <c r="T215" i="4"/>
  <c r="R215" i="4"/>
  <c r="P215" i="4"/>
  <c r="BI214" i="4"/>
  <c r="BH214" i="4"/>
  <c r="BG214" i="4"/>
  <c r="BE214" i="4"/>
  <c r="T214" i="4"/>
  <c r="R214" i="4"/>
  <c r="P214" i="4"/>
  <c r="BI213" i="4"/>
  <c r="BH213" i="4"/>
  <c r="BG213" i="4"/>
  <c r="BE213" i="4"/>
  <c r="T213" i="4"/>
  <c r="R213" i="4"/>
  <c r="P213" i="4"/>
  <c r="BI212" i="4"/>
  <c r="BH212" i="4"/>
  <c r="BG212" i="4"/>
  <c r="BE212" i="4"/>
  <c r="T212" i="4"/>
  <c r="R212" i="4"/>
  <c r="P212" i="4"/>
  <c r="BI211" i="4"/>
  <c r="BH211" i="4"/>
  <c r="BG211" i="4"/>
  <c r="BE211" i="4"/>
  <c r="T211" i="4"/>
  <c r="R211" i="4"/>
  <c r="P211" i="4"/>
  <c r="BI210" i="4"/>
  <c r="BH210" i="4"/>
  <c r="BG210" i="4"/>
  <c r="BE210" i="4"/>
  <c r="T210" i="4"/>
  <c r="R210" i="4"/>
  <c r="P210" i="4"/>
  <c r="BI209" i="4"/>
  <c r="BH209" i="4"/>
  <c r="BG209" i="4"/>
  <c r="BE209" i="4"/>
  <c r="T209" i="4"/>
  <c r="R209" i="4"/>
  <c r="P209" i="4"/>
  <c r="BI208" i="4"/>
  <c r="BH208" i="4"/>
  <c r="BG208" i="4"/>
  <c r="BE208" i="4"/>
  <c r="T208" i="4"/>
  <c r="R208" i="4"/>
  <c r="P208" i="4"/>
  <c r="BI207" i="4"/>
  <c r="BH207" i="4"/>
  <c r="BG207" i="4"/>
  <c r="BE207" i="4"/>
  <c r="T207" i="4"/>
  <c r="R207" i="4"/>
  <c r="P207" i="4"/>
  <c r="BI206" i="4"/>
  <c r="BH206" i="4"/>
  <c r="BG206" i="4"/>
  <c r="BE206" i="4"/>
  <c r="T206" i="4"/>
  <c r="R206" i="4"/>
  <c r="P206" i="4"/>
  <c r="BI205" i="4"/>
  <c r="BH205" i="4"/>
  <c r="BG205" i="4"/>
  <c r="BE205" i="4"/>
  <c r="T205" i="4"/>
  <c r="R205" i="4"/>
  <c r="P205" i="4"/>
  <c r="BI204" i="4"/>
  <c r="BH204" i="4"/>
  <c r="BG204" i="4"/>
  <c r="BE204" i="4"/>
  <c r="T204" i="4"/>
  <c r="R204" i="4"/>
  <c r="P204" i="4"/>
  <c r="BI203" i="4"/>
  <c r="BH203" i="4"/>
  <c r="BG203" i="4"/>
  <c r="BE203" i="4"/>
  <c r="T203" i="4"/>
  <c r="R203" i="4"/>
  <c r="P203" i="4"/>
  <c r="BI202" i="4"/>
  <c r="BH202" i="4"/>
  <c r="BG202" i="4"/>
  <c r="BE202" i="4"/>
  <c r="T202" i="4"/>
  <c r="R202" i="4"/>
  <c r="P202" i="4"/>
  <c r="BI201" i="4"/>
  <c r="BH201" i="4"/>
  <c r="BG201" i="4"/>
  <c r="BE201" i="4"/>
  <c r="T201" i="4"/>
  <c r="R201" i="4"/>
  <c r="P201" i="4"/>
  <c r="BI200" i="4"/>
  <c r="BH200" i="4"/>
  <c r="BG200" i="4"/>
  <c r="BE200" i="4"/>
  <c r="T200" i="4"/>
  <c r="R200" i="4"/>
  <c r="P200" i="4"/>
  <c r="BI199" i="4"/>
  <c r="BH199" i="4"/>
  <c r="BG199" i="4"/>
  <c r="BE199" i="4"/>
  <c r="T199" i="4"/>
  <c r="R199" i="4"/>
  <c r="P199" i="4"/>
  <c r="BI198" i="4"/>
  <c r="BH198" i="4"/>
  <c r="BG198" i="4"/>
  <c r="BE198" i="4"/>
  <c r="T198" i="4"/>
  <c r="R198" i="4"/>
  <c r="P198" i="4"/>
  <c r="BI197" i="4"/>
  <c r="BH197" i="4"/>
  <c r="BG197" i="4"/>
  <c r="BE197" i="4"/>
  <c r="T197" i="4"/>
  <c r="R197" i="4"/>
  <c r="P197" i="4"/>
  <c r="BI196" i="4"/>
  <c r="BH196" i="4"/>
  <c r="BG196" i="4"/>
  <c r="BE196" i="4"/>
  <c r="T196" i="4"/>
  <c r="R196" i="4"/>
  <c r="P196" i="4"/>
  <c r="BI195" i="4"/>
  <c r="BH195" i="4"/>
  <c r="BG195" i="4"/>
  <c r="BE195" i="4"/>
  <c r="T195" i="4"/>
  <c r="R195" i="4"/>
  <c r="P195" i="4"/>
  <c r="BI194" i="4"/>
  <c r="BH194" i="4"/>
  <c r="BG194" i="4"/>
  <c r="BE194" i="4"/>
  <c r="T194" i="4"/>
  <c r="R194" i="4"/>
  <c r="P194" i="4"/>
  <c r="BI193" i="4"/>
  <c r="BH193" i="4"/>
  <c r="BG193" i="4"/>
  <c r="BE193" i="4"/>
  <c r="T193" i="4"/>
  <c r="R193" i="4"/>
  <c r="P193" i="4"/>
  <c r="BI192" i="4"/>
  <c r="BH192" i="4"/>
  <c r="BG192" i="4"/>
  <c r="BE192" i="4"/>
  <c r="T192" i="4"/>
  <c r="R192" i="4"/>
  <c r="P192" i="4"/>
  <c r="BI191" i="4"/>
  <c r="BH191" i="4"/>
  <c r="BG191" i="4"/>
  <c r="BE191" i="4"/>
  <c r="T191" i="4"/>
  <c r="R191" i="4"/>
  <c r="P191" i="4"/>
  <c r="BI190" i="4"/>
  <c r="BH190" i="4"/>
  <c r="BG190" i="4"/>
  <c r="BE190" i="4"/>
  <c r="T190" i="4"/>
  <c r="R190" i="4"/>
  <c r="P190" i="4"/>
  <c r="BI189" i="4"/>
  <c r="BH189" i="4"/>
  <c r="BG189" i="4"/>
  <c r="BE189" i="4"/>
  <c r="T189" i="4"/>
  <c r="R189" i="4"/>
  <c r="P189" i="4"/>
  <c r="BI188" i="4"/>
  <c r="BH188" i="4"/>
  <c r="BG188" i="4"/>
  <c r="BE188" i="4"/>
  <c r="T188" i="4"/>
  <c r="R188" i="4"/>
  <c r="P188" i="4"/>
  <c r="BI187" i="4"/>
  <c r="BH187" i="4"/>
  <c r="BG187" i="4"/>
  <c r="BE187" i="4"/>
  <c r="T187" i="4"/>
  <c r="R187" i="4"/>
  <c r="P187" i="4"/>
  <c r="BI186" i="4"/>
  <c r="BH186" i="4"/>
  <c r="BG186" i="4"/>
  <c r="BE186" i="4"/>
  <c r="T186" i="4"/>
  <c r="R186" i="4"/>
  <c r="P186" i="4"/>
  <c r="BI185" i="4"/>
  <c r="BH185" i="4"/>
  <c r="BG185" i="4"/>
  <c r="BE185" i="4"/>
  <c r="T185" i="4"/>
  <c r="R185" i="4"/>
  <c r="P185" i="4"/>
  <c r="BI184" i="4"/>
  <c r="BH184" i="4"/>
  <c r="BG184" i="4"/>
  <c r="BE184" i="4"/>
  <c r="T184" i="4"/>
  <c r="R184" i="4"/>
  <c r="P184" i="4"/>
  <c r="BI183" i="4"/>
  <c r="BH183" i="4"/>
  <c r="BG183" i="4"/>
  <c r="BE183" i="4"/>
  <c r="T183" i="4"/>
  <c r="R183" i="4"/>
  <c r="P183" i="4"/>
  <c r="BI181" i="4"/>
  <c r="BH181" i="4"/>
  <c r="BG181" i="4"/>
  <c r="BE181" i="4"/>
  <c r="T181" i="4"/>
  <c r="R181" i="4"/>
  <c r="P181" i="4"/>
  <c r="BI180" i="4"/>
  <c r="BH180" i="4"/>
  <c r="BG180" i="4"/>
  <c r="BE180" i="4"/>
  <c r="T180" i="4"/>
  <c r="R180" i="4"/>
  <c r="P180" i="4"/>
  <c r="BI179" i="4"/>
  <c r="BH179" i="4"/>
  <c r="BG179" i="4"/>
  <c r="BE179" i="4"/>
  <c r="T179" i="4"/>
  <c r="R179" i="4"/>
  <c r="P179" i="4"/>
  <c r="BI178" i="4"/>
  <c r="BH178" i="4"/>
  <c r="BG178" i="4"/>
  <c r="BE178" i="4"/>
  <c r="T178" i="4"/>
  <c r="R178" i="4"/>
  <c r="P178" i="4"/>
  <c r="BI177" i="4"/>
  <c r="BH177" i="4"/>
  <c r="BG177" i="4"/>
  <c r="BE177" i="4"/>
  <c r="T177" i="4"/>
  <c r="R177" i="4"/>
  <c r="P177" i="4"/>
  <c r="BI176" i="4"/>
  <c r="BH176" i="4"/>
  <c r="BG176" i="4"/>
  <c r="BE176" i="4"/>
  <c r="T176" i="4"/>
  <c r="R176" i="4"/>
  <c r="P176" i="4"/>
  <c r="BI175" i="4"/>
  <c r="BH175" i="4"/>
  <c r="BG175" i="4"/>
  <c r="BE175" i="4"/>
  <c r="T175" i="4"/>
  <c r="R175" i="4"/>
  <c r="P175" i="4"/>
  <c r="BI174" i="4"/>
  <c r="BH174" i="4"/>
  <c r="BG174" i="4"/>
  <c r="BE174" i="4"/>
  <c r="T174" i="4"/>
  <c r="R174" i="4"/>
  <c r="P174" i="4"/>
  <c r="BI173" i="4"/>
  <c r="BH173" i="4"/>
  <c r="BG173" i="4"/>
  <c r="BE173" i="4"/>
  <c r="T173" i="4"/>
  <c r="R173" i="4"/>
  <c r="P173" i="4"/>
  <c r="BI172" i="4"/>
  <c r="BH172" i="4"/>
  <c r="BG172" i="4"/>
  <c r="BE172" i="4"/>
  <c r="T172" i="4"/>
  <c r="R172" i="4"/>
  <c r="P172" i="4"/>
  <c r="BI171" i="4"/>
  <c r="BH171" i="4"/>
  <c r="BG171" i="4"/>
  <c r="BE171" i="4"/>
  <c r="T171" i="4"/>
  <c r="R171" i="4"/>
  <c r="P171" i="4"/>
  <c r="BI170" i="4"/>
  <c r="BH170" i="4"/>
  <c r="BG170" i="4"/>
  <c r="BE170" i="4"/>
  <c r="T170" i="4"/>
  <c r="R170" i="4"/>
  <c r="P170" i="4"/>
  <c r="BI169" i="4"/>
  <c r="BH169" i="4"/>
  <c r="BG169" i="4"/>
  <c r="BE169" i="4"/>
  <c r="T169" i="4"/>
  <c r="R169" i="4"/>
  <c r="P169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7" i="4"/>
  <c r="BH137" i="4"/>
  <c r="BG137" i="4"/>
  <c r="BE137" i="4"/>
  <c r="T137" i="4"/>
  <c r="R137" i="4"/>
  <c r="P137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BI130" i="4"/>
  <c r="BH130" i="4"/>
  <c r="BG130" i="4"/>
  <c r="BE130" i="4"/>
  <c r="T130" i="4"/>
  <c r="R130" i="4"/>
  <c r="P130" i="4"/>
  <c r="BI129" i="4"/>
  <c r="BH129" i="4"/>
  <c r="BG129" i="4"/>
  <c r="BE129" i="4"/>
  <c r="T129" i="4"/>
  <c r="R129" i="4"/>
  <c r="P129" i="4"/>
  <c r="BI127" i="4"/>
  <c r="BH127" i="4"/>
  <c r="BG127" i="4"/>
  <c r="BE127" i="4"/>
  <c r="T127" i="4"/>
  <c r="T126" i="4" s="1"/>
  <c r="R127" i="4"/>
  <c r="R126" i="4" s="1"/>
  <c r="P127" i="4"/>
  <c r="P126" i="4" s="1"/>
  <c r="J121" i="4"/>
  <c r="J120" i="4"/>
  <c r="F120" i="4"/>
  <c r="F118" i="4"/>
  <c r="E116" i="4"/>
  <c r="J92" i="4"/>
  <c r="J91" i="4"/>
  <c r="F91" i="4"/>
  <c r="F89" i="4"/>
  <c r="E87" i="4"/>
  <c r="J18" i="4"/>
  <c r="E18" i="4"/>
  <c r="F92" i="4"/>
  <c r="J17" i="4"/>
  <c r="J12" i="4"/>
  <c r="J118" i="4" s="1"/>
  <c r="E7" i="4"/>
  <c r="E85" i="4" s="1"/>
  <c r="J37" i="3"/>
  <c r="J36" i="3"/>
  <c r="AY96" i="1" s="1"/>
  <c r="J35" i="3"/>
  <c r="AX96" i="1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9" i="3"/>
  <c r="BH129" i="3"/>
  <c r="BG129" i="3"/>
  <c r="BE129" i="3"/>
  <c r="T129" i="3"/>
  <c r="R129" i="3"/>
  <c r="P129" i="3"/>
  <c r="BI128" i="3"/>
  <c r="BH128" i="3"/>
  <c r="BG128" i="3"/>
  <c r="BE128" i="3"/>
  <c r="T128" i="3"/>
  <c r="R128" i="3"/>
  <c r="P128" i="3"/>
  <c r="BI127" i="3"/>
  <c r="BH127" i="3"/>
  <c r="BG127" i="3"/>
  <c r="BE127" i="3"/>
  <c r="T127" i="3"/>
  <c r="R127" i="3"/>
  <c r="P127" i="3"/>
  <c r="BI126" i="3"/>
  <c r="BH126" i="3"/>
  <c r="BG126" i="3"/>
  <c r="BE126" i="3"/>
  <c r="T126" i="3"/>
  <c r="R126" i="3"/>
  <c r="P126" i="3"/>
  <c r="BI123" i="3"/>
  <c r="BH123" i="3"/>
  <c r="BG123" i="3"/>
  <c r="BE123" i="3"/>
  <c r="T123" i="3"/>
  <c r="T122" i="3" s="1"/>
  <c r="T121" i="3" s="1"/>
  <c r="R123" i="3"/>
  <c r="R122" i="3" s="1"/>
  <c r="R121" i="3" s="1"/>
  <c r="P123" i="3"/>
  <c r="P122" i="3" s="1"/>
  <c r="P121" i="3" s="1"/>
  <c r="J117" i="3"/>
  <c r="J116" i="3"/>
  <c r="F116" i="3"/>
  <c r="F114" i="3"/>
  <c r="E112" i="3"/>
  <c r="J92" i="3"/>
  <c r="J91" i="3"/>
  <c r="F91" i="3"/>
  <c r="F89" i="3"/>
  <c r="E87" i="3"/>
  <c r="J18" i="3"/>
  <c r="E18" i="3"/>
  <c r="F92" i="3"/>
  <c r="J17" i="3"/>
  <c r="J12" i="3"/>
  <c r="J114" i="3" s="1"/>
  <c r="E7" i="3"/>
  <c r="E85" i="3" s="1"/>
  <c r="J37" i="2"/>
  <c r="J36" i="2"/>
  <c r="AY95" i="1"/>
  <c r="J35" i="2"/>
  <c r="AX95" i="1"/>
  <c r="BI438" i="2"/>
  <c r="BH438" i="2"/>
  <c r="BG438" i="2"/>
  <c r="BE438" i="2"/>
  <c r="T438" i="2"/>
  <c r="R438" i="2"/>
  <c r="P438" i="2"/>
  <c r="BI435" i="2"/>
  <c r="BH435" i="2"/>
  <c r="BG435" i="2"/>
  <c r="BE435" i="2"/>
  <c r="T435" i="2"/>
  <c r="R435" i="2"/>
  <c r="P435" i="2"/>
  <c r="BI431" i="2"/>
  <c r="BH431" i="2"/>
  <c r="BG431" i="2"/>
  <c r="BE431" i="2"/>
  <c r="T431" i="2"/>
  <c r="R431" i="2"/>
  <c r="P431" i="2"/>
  <c r="BI430" i="2"/>
  <c r="BH430" i="2"/>
  <c r="BG430" i="2"/>
  <c r="BE430" i="2"/>
  <c r="T430" i="2"/>
  <c r="R430" i="2"/>
  <c r="P430" i="2"/>
  <c r="BI427" i="2"/>
  <c r="BH427" i="2"/>
  <c r="BG427" i="2"/>
  <c r="BE427" i="2"/>
  <c r="T427" i="2"/>
  <c r="R427" i="2"/>
  <c r="P427" i="2"/>
  <c r="BI426" i="2"/>
  <c r="BH426" i="2"/>
  <c r="BG426" i="2"/>
  <c r="BE426" i="2"/>
  <c r="T426" i="2"/>
  <c r="R426" i="2"/>
  <c r="P426" i="2"/>
  <c r="BI424" i="2"/>
  <c r="BH424" i="2"/>
  <c r="BG424" i="2"/>
  <c r="BE424" i="2"/>
  <c r="T424" i="2"/>
  <c r="R424" i="2"/>
  <c r="P424" i="2"/>
  <c r="BI422" i="2"/>
  <c r="BH422" i="2"/>
  <c r="BG422" i="2"/>
  <c r="BE422" i="2"/>
  <c r="T422" i="2"/>
  <c r="R422" i="2"/>
  <c r="P422" i="2"/>
  <c r="BI412" i="2"/>
  <c r="BH412" i="2"/>
  <c r="BG412" i="2"/>
  <c r="BE412" i="2"/>
  <c r="T412" i="2"/>
  <c r="R412" i="2"/>
  <c r="P412" i="2"/>
  <c r="BI410" i="2"/>
  <c r="BH410" i="2"/>
  <c r="BG410" i="2"/>
  <c r="BE410" i="2"/>
  <c r="T410" i="2"/>
  <c r="R410" i="2"/>
  <c r="P410" i="2"/>
  <c r="BI408" i="2"/>
  <c r="BH408" i="2"/>
  <c r="BG408" i="2"/>
  <c r="BE408" i="2"/>
  <c r="T408" i="2"/>
  <c r="R408" i="2"/>
  <c r="P408" i="2"/>
  <c r="BI389" i="2"/>
  <c r="BH389" i="2"/>
  <c r="BG389" i="2"/>
  <c r="BE389" i="2"/>
  <c r="T389" i="2"/>
  <c r="R389" i="2"/>
  <c r="P389" i="2"/>
  <c r="BI387" i="2"/>
  <c r="BH387" i="2"/>
  <c r="BG387" i="2"/>
  <c r="BE387" i="2"/>
  <c r="T387" i="2"/>
  <c r="R387" i="2"/>
  <c r="P387" i="2"/>
  <c r="BI386" i="2"/>
  <c r="BH386" i="2"/>
  <c r="BG386" i="2"/>
  <c r="BE386" i="2"/>
  <c r="T386" i="2"/>
  <c r="R386" i="2"/>
  <c r="P386" i="2"/>
  <c r="BI385" i="2"/>
  <c r="BH385" i="2"/>
  <c r="BG385" i="2"/>
  <c r="BE385" i="2"/>
  <c r="T385" i="2"/>
  <c r="R385" i="2"/>
  <c r="P385" i="2"/>
  <c r="BI384" i="2"/>
  <c r="BH384" i="2"/>
  <c r="BG384" i="2"/>
  <c r="BE384" i="2"/>
  <c r="T384" i="2"/>
  <c r="R384" i="2"/>
  <c r="P384" i="2"/>
  <c r="BI383" i="2"/>
  <c r="BH383" i="2"/>
  <c r="BG383" i="2"/>
  <c r="BE383" i="2"/>
  <c r="T383" i="2"/>
  <c r="R383" i="2"/>
  <c r="P383" i="2"/>
  <c r="BI382" i="2"/>
  <c r="BH382" i="2"/>
  <c r="BG382" i="2"/>
  <c r="BE382" i="2"/>
  <c r="T382" i="2"/>
  <c r="R382" i="2"/>
  <c r="P382" i="2"/>
  <c r="BI381" i="2"/>
  <c r="BH381" i="2"/>
  <c r="BG381" i="2"/>
  <c r="BE381" i="2"/>
  <c r="T381" i="2"/>
  <c r="R381" i="2"/>
  <c r="P381" i="2"/>
  <c r="BI380" i="2"/>
  <c r="BH380" i="2"/>
  <c r="BG380" i="2"/>
  <c r="BE380" i="2"/>
  <c r="T380" i="2"/>
  <c r="R380" i="2"/>
  <c r="P380" i="2"/>
  <c r="BI379" i="2"/>
  <c r="BH379" i="2"/>
  <c r="BG379" i="2"/>
  <c r="BE379" i="2"/>
  <c r="T379" i="2"/>
  <c r="R379" i="2"/>
  <c r="P379" i="2"/>
  <c r="BI378" i="2"/>
  <c r="BH378" i="2"/>
  <c r="BG378" i="2"/>
  <c r="BE378" i="2"/>
  <c r="T378" i="2"/>
  <c r="R378" i="2"/>
  <c r="P378" i="2"/>
  <c r="BI371" i="2"/>
  <c r="BH371" i="2"/>
  <c r="BG371" i="2"/>
  <c r="BE371" i="2"/>
  <c r="T371" i="2"/>
  <c r="R371" i="2"/>
  <c r="P371" i="2"/>
  <c r="BI369" i="2"/>
  <c r="BH369" i="2"/>
  <c r="BG369" i="2"/>
  <c r="BE369" i="2"/>
  <c r="T369" i="2"/>
  <c r="R369" i="2"/>
  <c r="P369" i="2"/>
  <c r="BI368" i="2"/>
  <c r="BH368" i="2"/>
  <c r="BG368" i="2"/>
  <c r="BE368" i="2"/>
  <c r="T368" i="2"/>
  <c r="R368" i="2"/>
  <c r="P368" i="2"/>
  <c r="BI367" i="2"/>
  <c r="BH367" i="2"/>
  <c r="BG367" i="2"/>
  <c r="BE367" i="2"/>
  <c r="T367" i="2"/>
  <c r="R367" i="2"/>
  <c r="P367" i="2"/>
  <c r="BI366" i="2"/>
  <c r="BH366" i="2"/>
  <c r="BG366" i="2"/>
  <c r="BE366" i="2"/>
  <c r="T366" i="2"/>
  <c r="R366" i="2"/>
  <c r="P366" i="2"/>
  <c r="BI356" i="2"/>
  <c r="BH356" i="2"/>
  <c r="BG356" i="2"/>
  <c r="BE356" i="2"/>
  <c r="T356" i="2"/>
  <c r="R356" i="2"/>
  <c r="P356" i="2"/>
  <c r="BI344" i="2"/>
  <c r="BH344" i="2"/>
  <c r="BG344" i="2"/>
  <c r="BE344" i="2"/>
  <c r="T344" i="2"/>
  <c r="R344" i="2"/>
  <c r="P344" i="2"/>
  <c r="BI341" i="2"/>
  <c r="BH341" i="2"/>
  <c r="BG341" i="2"/>
  <c r="BE341" i="2"/>
  <c r="T341" i="2"/>
  <c r="R341" i="2"/>
  <c r="P341" i="2"/>
  <c r="BI338" i="2"/>
  <c r="BH338" i="2"/>
  <c r="BG338" i="2"/>
  <c r="BE338" i="2"/>
  <c r="T338" i="2"/>
  <c r="R338" i="2"/>
  <c r="P338" i="2"/>
  <c r="BI336" i="2"/>
  <c r="BH336" i="2"/>
  <c r="BG336" i="2"/>
  <c r="BE336" i="2"/>
  <c r="T336" i="2"/>
  <c r="R336" i="2"/>
  <c r="P336" i="2"/>
  <c r="BI335" i="2"/>
  <c r="BH335" i="2"/>
  <c r="BG335" i="2"/>
  <c r="BE335" i="2"/>
  <c r="T335" i="2"/>
  <c r="R335" i="2"/>
  <c r="P335" i="2"/>
  <c r="BI334" i="2"/>
  <c r="BH334" i="2"/>
  <c r="BG334" i="2"/>
  <c r="BE334" i="2"/>
  <c r="T334" i="2"/>
  <c r="R334" i="2"/>
  <c r="P334" i="2"/>
  <c r="BI333" i="2"/>
  <c r="BH333" i="2"/>
  <c r="BG333" i="2"/>
  <c r="BE333" i="2"/>
  <c r="T333" i="2"/>
  <c r="R333" i="2"/>
  <c r="P333" i="2"/>
  <c r="BI332" i="2"/>
  <c r="BH332" i="2"/>
  <c r="BG332" i="2"/>
  <c r="BE332" i="2"/>
  <c r="T332" i="2"/>
  <c r="R332" i="2"/>
  <c r="P332" i="2"/>
  <c r="BI329" i="2"/>
  <c r="BH329" i="2"/>
  <c r="BG329" i="2"/>
  <c r="BE329" i="2"/>
  <c r="T329" i="2"/>
  <c r="T328" i="2"/>
  <c r="R329" i="2"/>
  <c r="R328" i="2" s="1"/>
  <c r="P329" i="2"/>
  <c r="P328" i="2"/>
  <c r="BI327" i="2"/>
  <c r="BH327" i="2"/>
  <c r="BG327" i="2"/>
  <c r="BE327" i="2"/>
  <c r="T327" i="2"/>
  <c r="R327" i="2"/>
  <c r="P327" i="2"/>
  <c r="BI325" i="2"/>
  <c r="BH325" i="2"/>
  <c r="BG325" i="2"/>
  <c r="BE325" i="2"/>
  <c r="T325" i="2"/>
  <c r="R325" i="2"/>
  <c r="P325" i="2"/>
  <c r="BI324" i="2"/>
  <c r="BH324" i="2"/>
  <c r="BG324" i="2"/>
  <c r="BE324" i="2"/>
  <c r="T324" i="2"/>
  <c r="R324" i="2"/>
  <c r="P324" i="2"/>
  <c r="BI322" i="2"/>
  <c r="BH322" i="2"/>
  <c r="BG322" i="2"/>
  <c r="BE322" i="2"/>
  <c r="T322" i="2"/>
  <c r="R322" i="2"/>
  <c r="P322" i="2"/>
  <c r="BI321" i="2"/>
  <c r="BH321" i="2"/>
  <c r="BG321" i="2"/>
  <c r="BE321" i="2"/>
  <c r="T321" i="2"/>
  <c r="R321" i="2"/>
  <c r="P321" i="2"/>
  <c r="BI320" i="2"/>
  <c r="BH320" i="2"/>
  <c r="BG320" i="2"/>
  <c r="BE320" i="2"/>
  <c r="T320" i="2"/>
  <c r="R320" i="2"/>
  <c r="P320" i="2"/>
  <c r="BI317" i="2"/>
  <c r="BH317" i="2"/>
  <c r="BG317" i="2"/>
  <c r="BE317" i="2"/>
  <c r="T317" i="2"/>
  <c r="R317" i="2"/>
  <c r="P317" i="2"/>
  <c r="BI314" i="2"/>
  <c r="BH314" i="2"/>
  <c r="BG314" i="2"/>
  <c r="BE314" i="2"/>
  <c r="T314" i="2"/>
  <c r="R314" i="2"/>
  <c r="P314" i="2"/>
  <c r="BI312" i="2"/>
  <c r="BH312" i="2"/>
  <c r="BG312" i="2"/>
  <c r="BE312" i="2"/>
  <c r="T312" i="2"/>
  <c r="R312" i="2"/>
  <c r="P312" i="2"/>
  <c r="BI311" i="2"/>
  <c r="BH311" i="2"/>
  <c r="BG311" i="2"/>
  <c r="BE311" i="2"/>
  <c r="T311" i="2"/>
  <c r="R311" i="2"/>
  <c r="P311" i="2"/>
  <c r="BI310" i="2"/>
  <c r="BH310" i="2"/>
  <c r="BG310" i="2"/>
  <c r="BE310" i="2"/>
  <c r="T310" i="2"/>
  <c r="R310" i="2"/>
  <c r="P310" i="2"/>
  <c r="BI306" i="2"/>
  <c r="BH306" i="2"/>
  <c r="BG306" i="2"/>
  <c r="BE306" i="2"/>
  <c r="T306" i="2"/>
  <c r="R306" i="2"/>
  <c r="P306" i="2"/>
  <c r="BI285" i="2"/>
  <c r="BH285" i="2"/>
  <c r="BG285" i="2"/>
  <c r="BE285" i="2"/>
  <c r="T285" i="2"/>
  <c r="R285" i="2"/>
  <c r="P285" i="2"/>
  <c r="BI284" i="2"/>
  <c r="BH284" i="2"/>
  <c r="BG284" i="2"/>
  <c r="BE284" i="2"/>
  <c r="T284" i="2"/>
  <c r="R284" i="2"/>
  <c r="P284" i="2"/>
  <c r="BI263" i="2"/>
  <c r="BH263" i="2"/>
  <c r="BG263" i="2"/>
  <c r="BE263" i="2"/>
  <c r="T263" i="2"/>
  <c r="R263" i="2"/>
  <c r="P263" i="2"/>
  <c r="BI249" i="2"/>
  <c r="BH249" i="2"/>
  <c r="BG249" i="2"/>
  <c r="BE249" i="2"/>
  <c r="T249" i="2"/>
  <c r="R249" i="2"/>
  <c r="P249" i="2"/>
  <c r="BI248" i="2"/>
  <c r="BH248" i="2"/>
  <c r="BG248" i="2"/>
  <c r="BE248" i="2"/>
  <c r="T248" i="2"/>
  <c r="R248" i="2"/>
  <c r="P248" i="2"/>
  <c r="BI247" i="2"/>
  <c r="BH247" i="2"/>
  <c r="BG247" i="2"/>
  <c r="BE247" i="2"/>
  <c r="T247" i="2"/>
  <c r="R247" i="2"/>
  <c r="P247" i="2"/>
  <c r="BI246" i="2"/>
  <c r="BH246" i="2"/>
  <c r="BG246" i="2"/>
  <c r="BE246" i="2"/>
  <c r="T246" i="2"/>
  <c r="R246" i="2"/>
  <c r="P246" i="2"/>
  <c r="BI212" i="2"/>
  <c r="BH212" i="2"/>
  <c r="BG212" i="2"/>
  <c r="BE212" i="2"/>
  <c r="T212" i="2"/>
  <c r="R212" i="2"/>
  <c r="P212" i="2"/>
  <c r="BI208" i="2"/>
  <c r="BH208" i="2"/>
  <c r="BG208" i="2"/>
  <c r="BE208" i="2"/>
  <c r="T208" i="2"/>
  <c r="R208" i="2"/>
  <c r="P208" i="2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197" i="2"/>
  <c r="BH197" i="2"/>
  <c r="BG197" i="2"/>
  <c r="BE197" i="2"/>
  <c r="T197" i="2"/>
  <c r="R197" i="2"/>
  <c r="P197" i="2"/>
  <c r="BI195" i="2"/>
  <c r="BH195" i="2"/>
  <c r="BG195" i="2"/>
  <c r="BE195" i="2"/>
  <c r="T195" i="2"/>
  <c r="R195" i="2"/>
  <c r="P195" i="2"/>
  <c r="BI190" i="2"/>
  <c r="BH190" i="2"/>
  <c r="BG190" i="2"/>
  <c r="BE190" i="2"/>
  <c r="T190" i="2"/>
  <c r="R190" i="2"/>
  <c r="P190" i="2"/>
  <c r="BI188" i="2"/>
  <c r="BH188" i="2"/>
  <c r="BG188" i="2"/>
  <c r="BE188" i="2"/>
  <c r="T188" i="2"/>
  <c r="R188" i="2"/>
  <c r="P188" i="2"/>
  <c r="BI183" i="2"/>
  <c r="BH183" i="2"/>
  <c r="BG183" i="2"/>
  <c r="BE183" i="2"/>
  <c r="T183" i="2"/>
  <c r="R183" i="2"/>
  <c r="P183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5" i="2"/>
  <c r="BH175" i="2"/>
  <c r="BG175" i="2"/>
  <c r="BE175" i="2"/>
  <c r="T175" i="2"/>
  <c r="R175" i="2"/>
  <c r="P175" i="2"/>
  <c r="BI171" i="2"/>
  <c r="BH171" i="2"/>
  <c r="BG171" i="2"/>
  <c r="BE171" i="2"/>
  <c r="T171" i="2"/>
  <c r="R171" i="2"/>
  <c r="P171" i="2"/>
  <c r="BI168" i="2"/>
  <c r="BH168" i="2"/>
  <c r="BG168" i="2"/>
  <c r="BE168" i="2"/>
  <c r="T168" i="2"/>
  <c r="R168" i="2"/>
  <c r="P168" i="2"/>
  <c r="BI163" i="2"/>
  <c r="BH163" i="2"/>
  <c r="BG163" i="2"/>
  <c r="BE163" i="2"/>
  <c r="T163" i="2"/>
  <c r="R163" i="2"/>
  <c r="P163" i="2"/>
  <c r="BI158" i="2"/>
  <c r="BH158" i="2"/>
  <c r="BG158" i="2"/>
  <c r="BE158" i="2"/>
  <c r="T158" i="2"/>
  <c r="R158" i="2"/>
  <c r="P158" i="2"/>
  <c r="BI156" i="2"/>
  <c r="BH156" i="2"/>
  <c r="BG156" i="2"/>
  <c r="BE156" i="2"/>
  <c r="T156" i="2"/>
  <c r="R156" i="2"/>
  <c r="P156" i="2"/>
  <c r="BI153" i="2"/>
  <c r="BH153" i="2"/>
  <c r="BG153" i="2"/>
  <c r="BE153" i="2"/>
  <c r="T153" i="2"/>
  <c r="R153" i="2"/>
  <c r="P153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4" i="2"/>
  <c r="BH144" i="2"/>
  <c r="BG144" i="2"/>
  <c r="BE144" i="2"/>
  <c r="T144" i="2"/>
  <c r="R144" i="2"/>
  <c r="P144" i="2"/>
  <c r="BI142" i="2"/>
  <c r="BH142" i="2"/>
  <c r="BG142" i="2"/>
  <c r="BE142" i="2"/>
  <c r="T142" i="2"/>
  <c r="R142" i="2"/>
  <c r="P142" i="2"/>
  <c r="BI138" i="2"/>
  <c r="BH138" i="2"/>
  <c r="BG138" i="2"/>
  <c r="BE138" i="2"/>
  <c r="T138" i="2"/>
  <c r="R138" i="2"/>
  <c r="P138" i="2"/>
  <c r="BI135" i="2"/>
  <c r="BH135" i="2"/>
  <c r="BG135" i="2"/>
  <c r="BE135" i="2"/>
  <c r="T135" i="2"/>
  <c r="R135" i="2"/>
  <c r="P135" i="2"/>
  <c r="J129" i="2"/>
  <c r="J128" i="2"/>
  <c r="F128" i="2"/>
  <c r="F126" i="2"/>
  <c r="E124" i="2"/>
  <c r="J92" i="2"/>
  <c r="J91" i="2"/>
  <c r="F91" i="2"/>
  <c r="F89" i="2"/>
  <c r="E87" i="2"/>
  <c r="J18" i="2"/>
  <c r="E18" i="2"/>
  <c r="F129" i="2" s="1"/>
  <c r="J17" i="2"/>
  <c r="J12" i="2"/>
  <c r="J126" i="2"/>
  <c r="E7" i="2"/>
  <c r="E85" i="2" s="1"/>
  <c r="L90" i="1"/>
  <c r="AM90" i="1"/>
  <c r="AM89" i="1"/>
  <c r="L89" i="1"/>
  <c r="AM87" i="1"/>
  <c r="L87" i="1"/>
  <c r="L85" i="1"/>
  <c r="L84" i="1"/>
  <c r="J431" i="2"/>
  <c r="BK426" i="2"/>
  <c r="J410" i="2"/>
  <c r="J386" i="2"/>
  <c r="BK384" i="2"/>
  <c r="J383" i="2"/>
  <c r="BK380" i="2"/>
  <c r="BK378" i="2"/>
  <c r="BK369" i="2"/>
  <c r="BK367" i="2"/>
  <c r="J356" i="2"/>
  <c r="BK335" i="2"/>
  <c r="BK324" i="2"/>
  <c r="J310" i="2"/>
  <c r="J248" i="2"/>
  <c r="J183" i="2"/>
  <c r="J156" i="2"/>
  <c r="BK142" i="2"/>
  <c r="BK430" i="2"/>
  <c r="BK422" i="2"/>
  <c r="BK387" i="2"/>
  <c r="BK332" i="2"/>
  <c r="BK320" i="2"/>
  <c r="J311" i="2"/>
  <c r="J207" i="2"/>
  <c r="J197" i="2"/>
  <c r="BK188" i="2"/>
  <c r="J178" i="2"/>
  <c r="BK158" i="2"/>
  <c r="BK144" i="2"/>
  <c r="J344" i="2"/>
  <c r="J335" i="2"/>
  <c r="BK327" i="2"/>
  <c r="J320" i="2"/>
  <c r="BK310" i="2"/>
  <c r="J249" i="2"/>
  <c r="BK197" i="2"/>
  <c r="BK156" i="2"/>
  <c r="BK146" i="2"/>
  <c r="BK135" i="2"/>
  <c r="J247" i="2"/>
  <c r="BK201" i="2"/>
  <c r="J175" i="2"/>
  <c r="BK149" i="2"/>
  <c r="J181" i="3"/>
  <c r="BK178" i="3"/>
  <c r="BK173" i="3"/>
  <c r="BK171" i="3"/>
  <c r="J164" i="3"/>
  <c r="J159" i="3"/>
  <c r="J156" i="3"/>
  <c r="J140" i="3"/>
  <c r="J132" i="3"/>
  <c r="J126" i="3"/>
  <c r="J180" i="3"/>
  <c r="J174" i="3"/>
  <c r="J167" i="3"/>
  <c r="J160" i="3"/>
  <c r="BK147" i="3"/>
  <c r="BK141" i="3"/>
  <c r="J134" i="3"/>
  <c r="BK152" i="3"/>
  <c r="BK149" i="3"/>
  <c r="J142" i="3"/>
  <c r="J130" i="3"/>
  <c r="J179" i="3"/>
  <c r="BK170" i="3"/>
  <c r="BK164" i="3"/>
  <c r="BK159" i="3"/>
  <c r="BK151" i="3"/>
  <c r="J141" i="3"/>
  <c r="BK133" i="3"/>
  <c r="J128" i="3"/>
  <c r="BK217" i="4"/>
  <c r="BK211" i="4"/>
  <c r="BK203" i="4"/>
  <c r="J196" i="4"/>
  <c r="BK190" i="4"/>
  <c r="BK184" i="4"/>
  <c r="J177" i="4"/>
  <c r="J168" i="4"/>
  <c r="J162" i="4"/>
  <c r="BK154" i="4"/>
  <c r="BK147" i="4"/>
  <c r="J142" i="4"/>
  <c r="J130" i="4"/>
  <c r="BK220" i="4"/>
  <c r="J216" i="4"/>
  <c r="BK207" i="4"/>
  <c r="BK192" i="4"/>
  <c r="BK176" i="4"/>
  <c r="BK167" i="4"/>
  <c r="BK160" i="4"/>
  <c r="BK155" i="4"/>
  <c r="J149" i="4"/>
  <c r="J141" i="4"/>
  <c r="J131" i="4"/>
  <c r="J220" i="4"/>
  <c r="BK214" i="4"/>
  <c r="BK206" i="4"/>
  <c r="BK200" i="4"/>
  <c r="BK193" i="4"/>
  <c r="BK189" i="4"/>
  <c r="J184" i="4"/>
  <c r="J176" i="4"/>
  <c r="BK170" i="4"/>
  <c r="BK161" i="4"/>
  <c r="BK148" i="4"/>
  <c r="BK134" i="4"/>
  <c r="J223" i="4"/>
  <c r="J207" i="4"/>
  <c r="BK199" i="4"/>
  <c r="J195" i="4"/>
  <c r="BK183" i="4"/>
  <c r="BK171" i="4"/>
  <c r="BK157" i="4"/>
  <c r="BK142" i="4"/>
  <c r="J152" i="5"/>
  <c r="J143" i="5"/>
  <c r="BK153" i="5"/>
  <c r="J137" i="5"/>
  <c r="J153" i="5"/>
  <c r="BK150" i="5"/>
  <c r="BK144" i="5"/>
  <c r="BK139" i="5"/>
  <c r="J133" i="5"/>
  <c r="BK148" i="5"/>
  <c r="BK135" i="5"/>
  <c r="BK155" i="6"/>
  <c r="J145" i="6"/>
  <c r="J157" i="6"/>
  <c r="BK139" i="6"/>
  <c r="BK157" i="6"/>
  <c r="BK153" i="6"/>
  <c r="BK145" i="6"/>
  <c r="BK135" i="6"/>
  <c r="J156" i="6"/>
  <c r="BK149" i="6"/>
  <c r="J135" i="6"/>
  <c r="J165" i="7"/>
  <c r="J152" i="7"/>
  <c r="BK126" i="7"/>
  <c r="BK159" i="7"/>
  <c r="J144" i="7"/>
  <c r="BK161" i="7"/>
  <c r="BK135" i="7"/>
  <c r="J126" i="7"/>
  <c r="J166" i="7"/>
  <c r="BK163" i="7"/>
  <c r="J158" i="7"/>
  <c r="BK144" i="7"/>
  <c r="J435" i="2"/>
  <c r="J422" i="2"/>
  <c r="BK386" i="2"/>
  <c r="J384" i="2"/>
  <c r="J382" i="2"/>
  <c r="J380" i="2"/>
  <c r="J378" i="2"/>
  <c r="J369" i="2"/>
  <c r="J367" i="2"/>
  <c r="BK341" i="2"/>
  <c r="J336" i="2"/>
  <c r="J327" i="2"/>
  <c r="BK314" i="2"/>
  <c r="J285" i="2"/>
  <c r="BK206" i="2"/>
  <c r="BK178" i="2"/>
  <c r="BK163" i="2"/>
  <c r="J438" i="2"/>
  <c r="J427" i="2"/>
  <c r="J412" i="2"/>
  <c r="BK334" i="2"/>
  <c r="BK325" i="2"/>
  <c r="J312" i="2"/>
  <c r="BK208" i="2"/>
  <c r="BK202" i="2"/>
  <c r="BK195" i="2"/>
  <c r="BK179" i="2"/>
  <c r="J171" i="2"/>
  <c r="J146" i="2"/>
  <c r="J366" i="2"/>
  <c r="J341" i="2"/>
  <c r="J324" i="2"/>
  <c r="BK317" i="2"/>
  <c r="BK284" i="2"/>
  <c r="J208" i="2"/>
  <c r="BK153" i="2"/>
  <c r="J142" i="2"/>
  <c r="J284" i="2"/>
  <c r="BK207" i="2"/>
  <c r="J177" i="2"/>
  <c r="J153" i="2"/>
  <c r="AS94" i="1"/>
  <c r="J143" i="3"/>
  <c r="BK134" i="3"/>
  <c r="BK130" i="3"/>
  <c r="J178" i="3"/>
  <c r="J170" i="3"/>
  <c r="BK158" i="3"/>
  <c r="J146" i="3"/>
  <c r="BK140" i="3"/>
  <c r="J163" i="3"/>
  <c r="J157" i="3"/>
  <c r="J150" i="3"/>
  <c r="J145" i="3"/>
  <c r="BK138" i="3"/>
  <c r="BK128" i="3"/>
  <c r="BK174" i="3"/>
  <c r="J169" i="3"/>
  <c r="BK165" i="3"/>
  <c r="BK156" i="3"/>
  <c r="BK153" i="3"/>
  <c r="BK145" i="3"/>
  <c r="J135" i="3"/>
  <c r="J131" i="3"/>
  <c r="BK223" i="4"/>
  <c r="BK212" i="4"/>
  <c r="BK209" i="4"/>
  <c r="BK197" i="4"/>
  <c r="BK191" i="4"/>
  <c r="J185" i="4"/>
  <c r="J178" i="4"/>
  <c r="BK173" i="4"/>
  <c r="J165" i="4"/>
  <c r="BK159" i="4"/>
  <c r="BK153" i="4"/>
  <c r="J145" i="4"/>
  <c r="BK141" i="4"/>
  <c r="BK131" i="4"/>
  <c r="BK222" i="4"/>
  <c r="J218" i="4"/>
  <c r="J210" i="4"/>
  <c r="BK202" i="4"/>
  <c r="J190" i="4"/>
  <c r="BK180" i="4"/>
  <c r="J170" i="4"/>
  <c r="BK164" i="4"/>
  <c r="J158" i="4"/>
  <c r="J152" i="4"/>
  <c r="BK145" i="4"/>
  <c r="BK132" i="4"/>
  <c r="BK219" i="4"/>
  <c r="BK213" i="4"/>
  <c r="J205" i="4"/>
  <c r="J202" i="4"/>
  <c r="J194" i="4"/>
  <c r="BK188" i="4"/>
  <c r="J183" i="4"/>
  <c r="J175" i="4"/>
  <c r="BK162" i="4"/>
  <c r="BK151" i="4"/>
  <c r="J137" i="4"/>
  <c r="BK224" i="4"/>
  <c r="J208" i="4"/>
  <c r="J200" i="4"/>
  <c r="J193" i="4"/>
  <c r="BK179" i="4"/>
  <c r="BK169" i="4"/>
  <c r="J155" i="4"/>
  <c r="BK137" i="4"/>
  <c r="J151" i="5"/>
  <c r="J141" i="5"/>
  <c r="J139" i="5"/>
  <c r="J126" i="5"/>
  <c r="BK151" i="5"/>
  <c r="BK147" i="5"/>
  <c r="BK141" i="5"/>
  <c r="J135" i="5"/>
  <c r="J132" i="5"/>
  <c r="J136" i="5"/>
  <c r="J127" i="5"/>
  <c r="J159" i="6"/>
  <c r="J150" i="6"/>
  <c r="J147" i="6"/>
  <c r="J136" i="6"/>
  <c r="J161" i="6"/>
  <c r="J148" i="6"/>
  <c r="BK159" i="6"/>
  <c r="J152" i="6"/>
  <c r="J139" i="6"/>
  <c r="J129" i="6"/>
  <c r="BK152" i="6"/>
  <c r="BK146" i="6"/>
  <c r="J124" i="6"/>
  <c r="J161" i="7"/>
  <c r="J129" i="7"/>
  <c r="J163" i="7"/>
  <c r="BK149" i="7"/>
  <c r="J133" i="7"/>
  <c r="J160" i="7"/>
  <c r="BK133" i="7"/>
  <c r="J124" i="7"/>
  <c r="BK165" i="7"/>
  <c r="BK160" i="7"/>
  <c r="J149" i="7"/>
  <c r="J430" i="2"/>
  <c r="BK427" i="2"/>
  <c r="BK412" i="2"/>
  <c r="J389" i="2"/>
  <c r="J385" i="2"/>
  <c r="BK382" i="2"/>
  <c r="J381" i="2"/>
  <c r="J379" i="2"/>
  <c r="J371" i="2"/>
  <c r="J368" i="2"/>
  <c r="BK344" i="2"/>
  <c r="J333" i="2"/>
  <c r="J325" i="2"/>
  <c r="BK311" i="2"/>
  <c r="BK249" i="2"/>
  <c r="J202" i="2"/>
  <c r="BK171" i="2"/>
  <c r="J147" i="2"/>
  <c r="BK431" i="2"/>
  <c r="BK424" i="2"/>
  <c r="BK408" i="2"/>
  <c r="BK333" i="2"/>
  <c r="BK321" i="2"/>
  <c r="J263" i="2"/>
  <c r="J206" i="2"/>
  <c r="BK183" i="2"/>
  <c r="BK177" i="2"/>
  <c r="J150" i="2"/>
  <c r="J387" i="2"/>
  <c r="BK338" i="2"/>
  <c r="J334" i="2"/>
  <c r="BK322" i="2"/>
  <c r="J314" i="2"/>
  <c r="BK285" i="2"/>
  <c r="BK247" i="2"/>
  <c r="J158" i="2"/>
  <c r="J149" i="2"/>
  <c r="J306" i="2"/>
  <c r="BK212" i="2"/>
  <c r="J190" i="2"/>
  <c r="J163" i="2"/>
  <c r="BK138" i="2"/>
  <c r="BK180" i="3"/>
  <c r="BK177" i="3"/>
  <c r="BK175" i="3"/>
  <c r="BK168" i="3"/>
  <c r="BK166" i="3"/>
  <c r="J158" i="3"/>
  <c r="J154" i="3"/>
  <c r="J149" i="3"/>
  <c r="BK137" i="3"/>
  <c r="BK131" i="3"/>
  <c r="J123" i="3"/>
  <c r="BK176" i="3"/>
  <c r="BK172" i="3"/>
  <c r="J165" i="3"/>
  <c r="BK155" i="3"/>
  <c r="J144" i="3"/>
  <c r="J139" i="3"/>
  <c r="BK161" i="3"/>
  <c r="J151" i="3"/>
  <c r="BK146" i="3"/>
  <c r="BK139" i="3"/>
  <c r="BK135" i="3"/>
  <c r="BK126" i="3"/>
  <c r="J173" i="3"/>
  <c r="J168" i="3"/>
  <c r="J161" i="3"/>
  <c r="BK154" i="3"/>
  <c r="BK148" i="3"/>
  <c r="J136" i="3"/>
  <c r="J129" i="3"/>
  <c r="BK123" i="3"/>
  <c r="J214" i="4"/>
  <c r="BK208" i="4"/>
  <c r="BK195" i="4"/>
  <c r="BK186" i="4"/>
  <c r="BK181" i="4"/>
  <c r="BK175" i="4"/>
  <c r="J166" i="4"/>
  <c r="BK158" i="4"/>
  <c r="J150" i="4"/>
  <c r="J144" i="4"/>
  <c r="J135" i="4"/>
  <c r="BK129" i="4"/>
  <c r="J219" i="4"/>
  <c r="BK215" i="4"/>
  <c r="J206" i="4"/>
  <c r="BK198" i="4"/>
  <c r="J181" i="4"/>
  <c r="J172" i="4"/>
  <c r="BK166" i="4"/>
  <c r="J159" i="4"/>
  <c r="J151" i="4"/>
  <c r="BK150" i="4"/>
  <c r="J148" i="4"/>
  <c r="BK140" i="4"/>
  <c r="J127" i="4"/>
  <c r="BK216" i="4"/>
  <c r="J212" i="4"/>
  <c r="BK204" i="4"/>
  <c r="J199" i="4"/>
  <c r="J192" i="4"/>
  <c r="J186" i="4"/>
  <c r="BK177" i="4"/>
  <c r="J173" i="4"/>
  <c r="J167" i="4"/>
  <c r="BK152" i="4"/>
  <c r="J140" i="4"/>
  <c r="J129" i="4"/>
  <c r="BK221" i="4"/>
  <c r="BK205" i="4"/>
  <c r="J198" i="4"/>
  <c r="J187" i="4"/>
  <c r="J174" i="4"/>
  <c r="BK165" i="4"/>
  <c r="J156" i="4"/>
  <c r="BK130" i="4"/>
  <c r="J150" i="5"/>
  <c r="BK137" i="5"/>
  <c r="BK149" i="5"/>
  <c r="BK133" i="5"/>
  <c r="BK152" i="5"/>
  <c r="J148" i="5"/>
  <c r="BK143" i="5"/>
  <c r="BK136" i="5"/>
  <c r="BK130" i="5"/>
  <c r="J147" i="5"/>
  <c r="BK134" i="5"/>
  <c r="BK161" i="6"/>
  <c r="J151" i="6"/>
  <c r="J146" i="6"/>
  <c r="BK133" i="6"/>
  <c r="BK158" i="6"/>
  <c r="BK154" i="6"/>
  <c r="J154" i="6"/>
  <c r="BK147" i="6"/>
  <c r="BK128" i="6"/>
  <c r="J153" i="6"/>
  <c r="J144" i="6"/>
  <c r="BK162" i="7"/>
  <c r="J138" i="7"/>
  <c r="J168" i="7"/>
  <c r="BK152" i="7"/>
  <c r="BK138" i="7"/>
  <c r="J127" i="7"/>
  <c r="BK136" i="7"/>
  <c r="BK127" i="7"/>
  <c r="BK168" i="7"/>
  <c r="J162" i="7"/>
  <c r="J159" i="7"/>
  <c r="J157" i="7"/>
  <c r="BK124" i="7"/>
  <c r="BK438" i="2"/>
  <c r="J424" i="2"/>
  <c r="J408" i="2"/>
  <c r="BK385" i="2"/>
  <c r="BK383" i="2"/>
  <c r="BK381" i="2"/>
  <c r="BK379" i="2"/>
  <c r="BK371" i="2"/>
  <c r="BK368" i="2"/>
  <c r="BK366" i="2"/>
  <c r="J338" i="2"/>
  <c r="J332" i="2"/>
  <c r="J322" i="2"/>
  <c r="BK306" i="2"/>
  <c r="J212" i="2"/>
  <c r="J188" i="2"/>
  <c r="J168" i="2"/>
  <c r="J144" i="2"/>
  <c r="BK435" i="2"/>
  <c r="J426" i="2"/>
  <c r="BK410" i="2"/>
  <c r="J329" i="2"/>
  <c r="J317" i="2"/>
  <c r="BK248" i="2"/>
  <c r="J201" i="2"/>
  <c r="BK190" i="2"/>
  <c r="BK175" i="2"/>
  <c r="BK147" i="2"/>
  <c r="BK389" i="2"/>
  <c r="BK356" i="2"/>
  <c r="BK336" i="2"/>
  <c r="BK329" i="2"/>
  <c r="J321" i="2"/>
  <c r="BK312" i="2"/>
  <c r="BK263" i="2"/>
  <c r="J246" i="2"/>
  <c r="J179" i="2"/>
  <c r="BK150" i="2"/>
  <c r="J138" i="2"/>
  <c r="BK246" i="2"/>
  <c r="J195" i="2"/>
  <c r="BK168" i="2"/>
  <c r="J135" i="2"/>
  <c r="BK179" i="3"/>
  <c r="J176" i="3"/>
  <c r="J172" i="3"/>
  <c r="BK167" i="3"/>
  <c r="BK160" i="3"/>
  <c r="BK157" i="3"/>
  <c r="BK150" i="3"/>
  <c r="J138" i="3"/>
  <c r="J133" i="3"/>
  <c r="BK129" i="3"/>
  <c r="BK181" i="3"/>
  <c r="J175" i="3"/>
  <c r="BK169" i="3"/>
  <c r="BK163" i="3"/>
  <c r="J148" i="3"/>
  <c r="BK143" i="3"/>
  <c r="BK136" i="3"/>
  <c r="BK162" i="3"/>
  <c r="J153" i="3"/>
  <c r="J147" i="3"/>
  <c r="BK144" i="3"/>
  <c r="J137" i="3"/>
  <c r="J127" i="3"/>
  <c r="J177" i="3"/>
  <c r="J171" i="3"/>
  <c r="J166" i="3"/>
  <c r="J162" i="3"/>
  <c r="J155" i="3"/>
  <c r="J152" i="3"/>
  <c r="BK142" i="3"/>
  <c r="BK132" i="3"/>
  <c r="BK127" i="3"/>
  <c r="BK218" i="4"/>
  <c r="J213" i="4"/>
  <c r="BK210" i="4"/>
  <c r="J201" i="4"/>
  <c r="BK194" i="4"/>
  <c r="J189" i="4"/>
  <c r="J180" i="4"/>
  <c r="J171" i="4"/>
  <c r="J164" i="4"/>
  <c r="J157" i="4"/>
  <c r="BK149" i="4"/>
  <c r="BK143" i="4"/>
  <c r="J134" i="4"/>
  <c r="J224" i="4"/>
  <c r="J217" i="4"/>
  <c r="J209" i="4"/>
  <c r="BK201" i="4"/>
  <c r="J188" i="4"/>
  <c r="BK178" i="4"/>
  <c r="BK168" i="4"/>
  <c r="J161" i="4"/>
  <c r="BK156" i="4"/>
  <c r="J153" i="4"/>
  <c r="BK144" i="4"/>
  <c r="BK135" i="4"/>
  <c r="J221" i="4"/>
  <c r="J215" i="4"/>
  <c r="J211" i="4"/>
  <c r="J203" i="4"/>
  <c r="BK196" i="4"/>
  <c r="J191" i="4"/>
  <c r="BK187" i="4"/>
  <c r="J179" i="4"/>
  <c r="BK174" i="4"/>
  <c r="J169" i="4"/>
  <c r="J154" i="4"/>
  <c r="J143" i="4"/>
  <c r="J132" i="4"/>
  <c r="J222" i="4"/>
  <c r="J204" i="4"/>
  <c r="J197" i="4"/>
  <c r="BK185" i="4"/>
  <c r="BK172" i="4"/>
  <c r="J160" i="4"/>
  <c r="J147" i="4"/>
  <c r="BK127" i="4"/>
  <c r="J144" i="5"/>
  <c r="BK126" i="5"/>
  <c r="BK142" i="5"/>
  <c r="BK132" i="5"/>
  <c r="J149" i="5"/>
  <c r="J142" i="5"/>
  <c r="BK140" i="5"/>
  <c r="J134" i="5"/>
  <c r="BK127" i="5"/>
  <c r="J140" i="5"/>
  <c r="J130" i="5"/>
  <c r="J158" i="6"/>
  <c r="J149" i="6"/>
  <c r="BK144" i="6"/>
  <c r="J128" i="6"/>
  <c r="J155" i="6"/>
  <c r="BK129" i="6"/>
  <c r="BK156" i="6"/>
  <c r="BK151" i="6"/>
  <c r="BK136" i="6"/>
  <c r="BK124" i="6"/>
  <c r="BK150" i="6"/>
  <c r="BK148" i="6"/>
  <c r="J133" i="6"/>
  <c r="BK166" i="7"/>
  <c r="J164" i="7"/>
  <c r="J135" i="7"/>
  <c r="BK164" i="7"/>
  <c r="BK158" i="7"/>
  <c r="J136" i="7"/>
  <c r="BK157" i="7"/>
  <c r="BK129" i="7"/>
  <c r="T134" i="2" l="1"/>
  <c r="T152" i="2"/>
  <c r="R167" i="2"/>
  <c r="T182" i="2"/>
  <c r="P196" i="2"/>
  <c r="P283" i="2"/>
  <c r="T331" i="2"/>
  <c r="R337" i="2"/>
  <c r="R370" i="2"/>
  <c r="R388" i="2"/>
  <c r="R411" i="2"/>
  <c r="T425" i="2"/>
  <c r="T434" i="2"/>
  <c r="P125" i="3"/>
  <c r="P124" i="3"/>
  <c r="P120" i="3"/>
  <c r="AU96" i="1" s="1"/>
  <c r="P128" i="4"/>
  <c r="P125" i="4"/>
  <c r="T139" i="4"/>
  <c r="R146" i="4"/>
  <c r="BK163" i="4"/>
  <c r="J163" i="4"/>
  <c r="J103" i="4"/>
  <c r="BK182" i="4"/>
  <c r="J182" i="4" s="1"/>
  <c r="J104" i="4" s="1"/>
  <c r="R125" i="5"/>
  <c r="T131" i="5"/>
  <c r="T138" i="5"/>
  <c r="BK146" i="5"/>
  <c r="J146" i="5" s="1"/>
  <c r="J103" i="5" s="1"/>
  <c r="BK123" i="6"/>
  <c r="R143" i="6"/>
  <c r="R123" i="7"/>
  <c r="BK156" i="7"/>
  <c r="J156" i="7" s="1"/>
  <c r="J100" i="7" s="1"/>
  <c r="BK134" i="2"/>
  <c r="J134" i="2" s="1"/>
  <c r="J98" i="2" s="1"/>
  <c r="BK152" i="2"/>
  <c r="J152" i="2"/>
  <c r="J99" i="2" s="1"/>
  <c r="BK167" i="2"/>
  <c r="J167" i="2"/>
  <c r="J100" i="2"/>
  <c r="P182" i="2"/>
  <c r="T196" i="2"/>
  <c r="R283" i="2"/>
  <c r="P331" i="2"/>
  <c r="P337" i="2"/>
  <c r="BK370" i="2"/>
  <c r="J370" i="2" s="1"/>
  <c r="J108" i="2" s="1"/>
  <c r="P388" i="2"/>
  <c r="P411" i="2"/>
  <c r="P425" i="2"/>
  <c r="R434" i="2"/>
  <c r="BK125" i="3"/>
  <c r="J125" i="3" s="1"/>
  <c r="J100" i="3" s="1"/>
  <c r="T128" i="4"/>
  <c r="T125" i="4" s="1"/>
  <c r="R139" i="4"/>
  <c r="P146" i="4"/>
  <c r="R163" i="4"/>
  <c r="P182" i="4"/>
  <c r="BK125" i="5"/>
  <c r="J125" i="5"/>
  <c r="J98" i="5"/>
  <c r="R131" i="5"/>
  <c r="R138" i="5"/>
  <c r="P146" i="5"/>
  <c r="P145" i="5"/>
  <c r="T123" i="6"/>
  <c r="T143" i="6"/>
  <c r="T123" i="7"/>
  <c r="R156" i="7"/>
  <c r="P134" i="2"/>
  <c r="P152" i="2"/>
  <c r="P167" i="2"/>
  <c r="BK182" i="2"/>
  <c r="J182" i="2" s="1"/>
  <c r="J101" i="2" s="1"/>
  <c r="R196" i="2"/>
  <c r="BK283" i="2"/>
  <c r="J283" i="2" s="1"/>
  <c r="J103" i="2" s="1"/>
  <c r="R331" i="2"/>
  <c r="T337" i="2"/>
  <c r="T370" i="2"/>
  <c r="T388" i="2"/>
  <c r="T411" i="2"/>
  <c r="BK434" i="2"/>
  <c r="J434" i="2" s="1"/>
  <c r="J112" i="2" s="1"/>
  <c r="R125" i="3"/>
  <c r="R124" i="3" s="1"/>
  <c r="R120" i="3" s="1"/>
  <c r="BK128" i="4"/>
  <c r="J128" i="4"/>
  <c r="J99" i="4" s="1"/>
  <c r="BK139" i="4"/>
  <c r="J139" i="4" s="1"/>
  <c r="J101" i="4" s="1"/>
  <c r="T146" i="4"/>
  <c r="T163" i="4"/>
  <c r="R182" i="4"/>
  <c r="P125" i="5"/>
  <c r="BK131" i="5"/>
  <c r="J131" i="5" s="1"/>
  <c r="J100" i="5" s="1"/>
  <c r="P138" i="5"/>
  <c r="T146" i="5"/>
  <c r="T145" i="5" s="1"/>
  <c r="P123" i="6"/>
  <c r="P143" i="6"/>
  <c r="P122" i="6" s="1"/>
  <c r="P121" i="6" s="1"/>
  <c r="AU99" i="1" s="1"/>
  <c r="P123" i="7"/>
  <c r="P156" i="7"/>
  <c r="P122" i="7" s="1"/>
  <c r="P121" i="7" s="1"/>
  <c r="AU100" i="1" s="1"/>
  <c r="R134" i="2"/>
  <c r="R152" i="2"/>
  <c r="T167" i="2"/>
  <c r="R182" i="2"/>
  <c r="BK196" i="2"/>
  <c r="J196" i="2" s="1"/>
  <c r="J102" i="2" s="1"/>
  <c r="T283" i="2"/>
  <c r="BK331" i="2"/>
  <c r="J331" i="2" s="1"/>
  <c r="J106" i="2" s="1"/>
  <c r="BK337" i="2"/>
  <c r="J337" i="2" s="1"/>
  <c r="J107" i="2" s="1"/>
  <c r="P370" i="2"/>
  <c r="BK388" i="2"/>
  <c r="J388" i="2"/>
  <c r="J109" i="2" s="1"/>
  <c r="BK411" i="2"/>
  <c r="J411" i="2" s="1"/>
  <c r="J110" i="2" s="1"/>
  <c r="BK425" i="2"/>
  <c r="J425" i="2" s="1"/>
  <c r="J111" i="2" s="1"/>
  <c r="R425" i="2"/>
  <c r="P434" i="2"/>
  <c r="T125" i="3"/>
  <c r="T124" i="3"/>
  <c r="T120" i="3" s="1"/>
  <c r="R128" i="4"/>
  <c r="R125" i="4" s="1"/>
  <c r="P139" i="4"/>
  <c r="BK146" i="4"/>
  <c r="J146" i="4" s="1"/>
  <c r="J102" i="4" s="1"/>
  <c r="P163" i="4"/>
  <c r="T182" i="4"/>
  <c r="T125" i="5"/>
  <c r="T124" i="5" s="1"/>
  <c r="T123" i="5" s="1"/>
  <c r="P131" i="5"/>
  <c r="BK138" i="5"/>
  <c r="J138" i="5" s="1"/>
  <c r="J101" i="5" s="1"/>
  <c r="R146" i="5"/>
  <c r="R145" i="5" s="1"/>
  <c r="R123" i="6"/>
  <c r="R122" i="6"/>
  <c r="R121" i="6" s="1"/>
  <c r="BK143" i="6"/>
  <c r="J143" i="6" s="1"/>
  <c r="J100" i="6" s="1"/>
  <c r="BK123" i="7"/>
  <c r="J123" i="7" s="1"/>
  <c r="J98" i="7" s="1"/>
  <c r="T156" i="7"/>
  <c r="BK328" i="2"/>
  <c r="J328" i="2" s="1"/>
  <c r="J104" i="2" s="1"/>
  <c r="BK122" i="3"/>
  <c r="J122" i="3"/>
  <c r="J98" i="3" s="1"/>
  <c r="BK138" i="6"/>
  <c r="J138" i="6" s="1"/>
  <c r="J99" i="6" s="1"/>
  <c r="BK126" i="4"/>
  <c r="J126" i="4" s="1"/>
  <c r="J98" i="4" s="1"/>
  <c r="BK129" i="5"/>
  <c r="J129" i="5" s="1"/>
  <c r="J99" i="5" s="1"/>
  <c r="BK160" i="6"/>
  <c r="J160" i="6" s="1"/>
  <c r="J101" i="6" s="1"/>
  <c r="BK151" i="7"/>
  <c r="J151" i="7"/>
  <c r="J99" i="7" s="1"/>
  <c r="BK167" i="7"/>
  <c r="J167" i="7" s="1"/>
  <c r="J101" i="7" s="1"/>
  <c r="J123" i="6"/>
  <c r="J98" i="6" s="1"/>
  <c r="E111" i="7"/>
  <c r="F118" i="7"/>
  <c r="BF124" i="7"/>
  <c r="BF157" i="7"/>
  <c r="BF161" i="7"/>
  <c r="BF164" i="7"/>
  <c r="BF144" i="7"/>
  <c r="BF158" i="7"/>
  <c r="BF160" i="7"/>
  <c r="BF163" i="7"/>
  <c r="J89" i="7"/>
  <c r="BF126" i="7"/>
  <c r="BF135" i="7"/>
  <c r="BF138" i="7"/>
  <c r="BF149" i="7"/>
  <c r="BF152" i="7"/>
  <c r="BF162" i="7"/>
  <c r="BF165" i="7"/>
  <c r="BF166" i="7"/>
  <c r="BF127" i="7"/>
  <c r="BF129" i="7"/>
  <c r="BF133" i="7"/>
  <c r="BF136" i="7"/>
  <c r="BF159" i="7"/>
  <c r="BF168" i="7"/>
  <c r="E85" i="6"/>
  <c r="F92" i="6"/>
  <c r="BF124" i="6"/>
  <c r="BF133" i="6"/>
  <c r="BF139" i="6"/>
  <c r="BF150" i="6"/>
  <c r="BF154" i="6"/>
  <c r="J89" i="6"/>
  <c r="BF129" i="6"/>
  <c r="BF136" i="6"/>
  <c r="BF151" i="6"/>
  <c r="BF152" i="6"/>
  <c r="BF153" i="6"/>
  <c r="BF161" i="6"/>
  <c r="BF135" i="6"/>
  <c r="BF148" i="6"/>
  <c r="BF155" i="6"/>
  <c r="BF156" i="6"/>
  <c r="BF159" i="6"/>
  <c r="BF128" i="6"/>
  <c r="BF144" i="6"/>
  <c r="BF145" i="6"/>
  <c r="BF146" i="6"/>
  <c r="BF147" i="6"/>
  <c r="BF149" i="6"/>
  <c r="BF157" i="6"/>
  <c r="BF158" i="6"/>
  <c r="E113" i="5"/>
  <c r="BF126" i="5"/>
  <c r="BF134" i="5"/>
  <c r="BF136" i="5"/>
  <c r="BF139" i="5"/>
  <c r="BF147" i="5"/>
  <c r="BF148" i="5"/>
  <c r="BF150" i="5"/>
  <c r="J117" i="5"/>
  <c r="BF127" i="5"/>
  <c r="BF130" i="5"/>
  <c r="BF133" i="5"/>
  <c r="BF141" i="5"/>
  <c r="BF143" i="5"/>
  <c r="BF144" i="5"/>
  <c r="BF149" i="5"/>
  <c r="BF152" i="5"/>
  <c r="BF153" i="5"/>
  <c r="F120" i="5"/>
  <c r="BF132" i="5"/>
  <c r="BF135" i="5"/>
  <c r="BF137" i="5"/>
  <c r="BF142" i="5"/>
  <c r="BF151" i="5"/>
  <c r="BF140" i="5"/>
  <c r="E114" i="4"/>
  <c r="BF129" i="4"/>
  <c r="BF141" i="4"/>
  <c r="BF142" i="4"/>
  <c r="BF145" i="4"/>
  <c r="BF159" i="4"/>
  <c r="BF165" i="4"/>
  <c r="BF167" i="4"/>
  <c r="BF173" i="4"/>
  <c r="BF186" i="4"/>
  <c r="BF188" i="4"/>
  <c r="BF193" i="4"/>
  <c r="BF194" i="4"/>
  <c r="BF196" i="4"/>
  <c r="BF197" i="4"/>
  <c r="BF199" i="4"/>
  <c r="BF200" i="4"/>
  <c r="BF203" i="4"/>
  <c r="BF205" i="4"/>
  <c r="BF206" i="4"/>
  <c r="BF207" i="4"/>
  <c r="BF222" i="4"/>
  <c r="BF223" i="4"/>
  <c r="BF224" i="4"/>
  <c r="J89" i="4"/>
  <c r="F121" i="4"/>
  <c r="BF127" i="4"/>
  <c r="BF130" i="4"/>
  <c r="BF131" i="4"/>
  <c r="BF137" i="4"/>
  <c r="BF148" i="4"/>
  <c r="BF149" i="4"/>
  <c r="BF155" i="4"/>
  <c r="BF160" i="4"/>
  <c r="BF166" i="4"/>
  <c r="BF168" i="4"/>
  <c r="BF172" i="4"/>
  <c r="BF178" i="4"/>
  <c r="BF183" i="4"/>
  <c r="BF185" i="4"/>
  <c r="BF191" i="4"/>
  <c r="BF201" i="4"/>
  <c r="BF202" i="4"/>
  <c r="BF212" i="4"/>
  <c r="BF217" i="4"/>
  <c r="BF221" i="4"/>
  <c r="BF140" i="4"/>
  <c r="BF154" i="4"/>
  <c r="BF157" i="4"/>
  <c r="BF158" i="4"/>
  <c r="BF161" i="4"/>
  <c r="BF169" i="4"/>
  <c r="BF171" i="4"/>
  <c r="BF177" i="4"/>
  <c r="BF179" i="4"/>
  <c r="BF180" i="4"/>
  <c r="BF181" i="4"/>
  <c r="BF184" i="4"/>
  <c r="BF187" i="4"/>
  <c r="BF190" i="4"/>
  <c r="BF192" i="4"/>
  <c r="BF195" i="4"/>
  <c r="BF198" i="4"/>
  <c r="BF204" i="4"/>
  <c r="BF210" i="4"/>
  <c r="BF211" i="4"/>
  <c r="BF213" i="4"/>
  <c r="BF216" i="4"/>
  <c r="BF219" i="4"/>
  <c r="BF220" i="4"/>
  <c r="BF132" i="4"/>
  <c r="BF134" i="4"/>
  <c r="BF135" i="4"/>
  <c r="BF143" i="4"/>
  <c r="BF144" i="4"/>
  <c r="BF147" i="4"/>
  <c r="BF150" i="4"/>
  <c r="BF151" i="4"/>
  <c r="BF152" i="4"/>
  <c r="BF153" i="4"/>
  <c r="BF156" i="4"/>
  <c r="BF162" i="4"/>
  <c r="BF164" i="4"/>
  <c r="BF170" i="4"/>
  <c r="BF174" i="4"/>
  <c r="BF175" i="4"/>
  <c r="BF176" i="4"/>
  <c r="BF189" i="4"/>
  <c r="BF208" i="4"/>
  <c r="BF209" i="4"/>
  <c r="BF214" i="4"/>
  <c r="BF215" i="4"/>
  <c r="BF218" i="4"/>
  <c r="E110" i="3"/>
  <c r="BF123" i="3"/>
  <c r="BF137" i="3"/>
  <c r="BF140" i="3"/>
  <c r="BF142" i="3"/>
  <c r="BF145" i="3"/>
  <c r="BF149" i="3"/>
  <c r="BF151" i="3"/>
  <c r="BF160" i="3"/>
  <c r="BF164" i="3"/>
  <c r="BF166" i="3"/>
  <c r="BF167" i="3"/>
  <c r="BF171" i="3"/>
  <c r="BF174" i="3"/>
  <c r="BF177" i="3"/>
  <c r="BF180" i="3"/>
  <c r="J89" i="3"/>
  <c r="BF126" i="3"/>
  <c r="BF129" i="3"/>
  <c r="BF130" i="3"/>
  <c r="BF131" i="3"/>
  <c r="BF135" i="3"/>
  <c r="BF136" i="3"/>
  <c r="BF141" i="3"/>
  <c r="BF143" i="3"/>
  <c r="BF144" i="3"/>
  <c r="BF146" i="3"/>
  <c r="BF154" i="3"/>
  <c r="BF156" i="3"/>
  <c r="BF159" i="3"/>
  <c r="F117" i="3"/>
  <c r="BF127" i="3"/>
  <c r="BF128" i="3"/>
  <c r="BF133" i="3"/>
  <c r="BF134" i="3"/>
  <c r="BF138" i="3"/>
  <c r="BF147" i="3"/>
  <c r="BF152" i="3"/>
  <c r="BF163" i="3"/>
  <c r="BF170" i="3"/>
  <c r="BF176" i="3"/>
  <c r="BF132" i="3"/>
  <c r="BF139" i="3"/>
  <c r="BF148" i="3"/>
  <c r="BF150" i="3"/>
  <c r="BF153" i="3"/>
  <c r="BF155" i="3"/>
  <c r="BF157" i="3"/>
  <c r="BF158" i="3"/>
  <c r="BF161" i="3"/>
  <c r="BF162" i="3"/>
  <c r="BF165" i="3"/>
  <c r="BF168" i="3"/>
  <c r="BF169" i="3"/>
  <c r="BF172" i="3"/>
  <c r="BF173" i="3"/>
  <c r="BF175" i="3"/>
  <c r="BF178" i="3"/>
  <c r="BF179" i="3"/>
  <c r="BF181" i="3"/>
  <c r="J89" i="2"/>
  <c r="E122" i="2"/>
  <c r="BF142" i="2"/>
  <c r="BF150" i="2"/>
  <c r="BF156" i="2"/>
  <c r="BF175" i="2"/>
  <c r="BF188" i="2"/>
  <c r="BF190" i="2"/>
  <c r="BF201" i="2"/>
  <c r="BF208" i="2"/>
  <c r="BF312" i="2"/>
  <c r="BF138" i="2"/>
  <c r="BF147" i="2"/>
  <c r="BF178" i="2"/>
  <c r="BF197" i="2"/>
  <c r="BF202" i="2"/>
  <c r="BF212" i="2"/>
  <c r="BF248" i="2"/>
  <c r="BF285" i="2"/>
  <c r="BF332" i="2"/>
  <c r="BF341" i="2"/>
  <c r="BF356" i="2"/>
  <c r="BF387" i="2"/>
  <c r="F92" i="2"/>
  <c r="BF135" i="2"/>
  <c r="BF144" i="2"/>
  <c r="BF146" i="2"/>
  <c r="BF149" i="2"/>
  <c r="BF153" i="2"/>
  <c r="BF163" i="2"/>
  <c r="BF168" i="2"/>
  <c r="BF171" i="2"/>
  <c r="BF177" i="2"/>
  <c r="BF206" i="2"/>
  <c r="BF207" i="2"/>
  <c r="BF246" i="2"/>
  <c r="BF247" i="2"/>
  <c r="BF249" i="2"/>
  <c r="BF263" i="2"/>
  <c r="BF310" i="2"/>
  <c r="BF311" i="2"/>
  <c r="BF322" i="2"/>
  <c r="BF329" i="2"/>
  <c r="BF333" i="2"/>
  <c r="BF334" i="2"/>
  <c r="BF335" i="2"/>
  <c r="BF410" i="2"/>
  <c r="BF426" i="2"/>
  <c r="BF431" i="2"/>
  <c r="BF438" i="2"/>
  <c r="BF158" i="2"/>
  <c r="BF179" i="2"/>
  <c r="BF183" i="2"/>
  <c r="BF195" i="2"/>
  <c r="BF284" i="2"/>
  <c r="BF306" i="2"/>
  <c r="BF314" i="2"/>
  <c r="BF317" i="2"/>
  <c r="BF320" i="2"/>
  <c r="BF321" i="2"/>
  <c r="BF324" i="2"/>
  <c r="BF325" i="2"/>
  <c r="BF327" i="2"/>
  <c r="BF336" i="2"/>
  <c r="BF338" i="2"/>
  <c r="BF344" i="2"/>
  <c r="BF366" i="2"/>
  <c r="BF367" i="2"/>
  <c r="BF368" i="2"/>
  <c r="BF369" i="2"/>
  <c r="BF371" i="2"/>
  <c r="BF378" i="2"/>
  <c r="BF379" i="2"/>
  <c r="BF380" i="2"/>
  <c r="BF381" i="2"/>
  <c r="BF382" i="2"/>
  <c r="BF383" i="2"/>
  <c r="BF384" i="2"/>
  <c r="BF385" i="2"/>
  <c r="BF386" i="2"/>
  <c r="BF389" i="2"/>
  <c r="BF408" i="2"/>
  <c r="BF412" i="2"/>
  <c r="BF422" i="2"/>
  <c r="BF424" i="2"/>
  <c r="BF427" i="2"/>
  <c r="BF430" i="2"/>
  <c r="BF435" i="2"/>
  <c r="F35" i="2"/>
  <c r="BB95" i="1" s="1"/>
  <c r="F33" i="3"/>
  <c r="AZ96" i="1" s="1"/>
  <c r="J33" i="4"/>
  <c r="AV97" i="1" s="1"/>
  <c r="J33" i="5"/>
  <c r="AV98" i="1"/>
  <c r="F33" i="6"/>
  <c r="AZ99" i="1" s="1"/>
  <c r="J33" i="6"/>
  <c r="AV99" i="1"/>
  <c r="F35" i="7"/>
  <c r="BB100" i="1" s="1"/>
  <c r="J33" i="7"/>
  <c r="AV100" i="1" s="1"/>
  <c r="F36" i="2"/>
  <c r="BC95" i="1" s="1"/>
  <c r="F33" i="2"/>
  <c r="AZ95" i="1" s="1"/>
  <c r="F36" i="3"/>
  <c r="BC96" i="1" s="1"/>
  <c r="F37" i="4"/>
  <c r="BD97" i="1"/>
  <c r="F37" i="5"/>
  <c r="BD98" i="1" s="1"/>
  <c r="F36" i="5"/>
  <c r="BC98" i="1"/>
  <c r="F37" i="6"/>
  <c r="BD99" i="1" s="1"/>
  <c r="F33" i="7"/>
  <c r="AZ100" i="1"/>
  <c r="J33" i="2"/>
  <c r="AV95" i="1" s="1"/>
  <c r="J33" i="3"/>
  <c r="AV96" i="1" s="1"/>
  <c r="F36" i="4"/>
  <c r="BC97" i="1" s="1"/>
  <c r="F35" i="5"/>
  <c r="BB98" i="1"/>
  <c r="F33" i="5"/>
  <c r="AZ98" i="1" s="1"/>
  <c r="F36" i="6"/>
  <c r="BC99" i="1"/>
  <c r="F36" i="7"/>
  <c r="BC100" i="1" s="1"/>
  <c r="F37" i="2"/>
  <c r="BD95" i="1" s="1"/>
  <c r="F35" i="3"/>
  <c r="BB96" i="1" s="1"/>
  <c r="F37" i="3"/>
  <c r="BD96" i="1" s="1"/>
  <c r="F33" i="4"/>
  <c r="AZ97" i="1" s="1"/>
  <c r="F35" i="4"/>
  <c r="BB97" i="1"/>
  <c r="F35" i="6"/>
  <c r="BB99" i="1" s="1"/>
  <c r="F37" i="7"/>
  <c r="BD100" i="1"/>
  <c r="BK133" i="2" l="1"/>
  <c r="R330" i="2"/>
  <c r="P133" i="2"/>
  <c r="T122" i="6"/>
  <c r="T121" i="6" s="1"/>
  <c r="R124" i="5"/>
  <c r="R123" i="5"/>
  <c r="R133" i="2"/>
  <c r="R132" i="2" s="1"/>
  <c r="P124" i="5"/>
  <c r="P123" i="5"/>
  <c r="AU98" i="1"/>
  <c r="T122" i="7"/>
  <c r="T121" i="7" s="1"/>
  <c r="R138" i="4"/>
  <c r="R124" i="4"/>
  <c r="P330" i="2"/>
  <c r="BK122" i="6"/>
  <c r="BK121" i="6"/>
  <c r="J121" i="6"/>
  <c r="T133" i="2"/>
  <c r="P138" i="4"/>
  <c r="P124" i="4"/>
  <c r="AU97" i="1"/>
  <c r="R122" i="7"/>
  <c r="R121" i="7" s="1"/>
  <c r="T138" i="4"/>
  <c r="T124" i="4"/>
  <c r="T330" i="2"/>
  <c r="BK330" i="2"/>
  <c r="J330" i="2" s="1"/>
  <c r="J105" i="2" s="1"/>
  <c r="BK121" i="3"/>
  <c r="J121" i="3" s="1"/>
  <c r="J97" i="3" s="1"/>
  <c r="BK122" i="7"/>
  <c r="BK121" i="7" s="1"/>
  <c r="J121" i="7" s="1"/>
  <c r="J96" i="7" s="1"/>
  <c r="BK124" i="3"/>
  <c r="J124" i="3"/>
  <c r="J99" i="3" s="1"/>
  <c r="BK125" i="4"/>
  <c r="J125" i="4" s="1"/>
  <c r="J97" i="4" s="1"/>
  <c r="BK138" i="4"/>
  <c r="J138" i="4"/>
  <c r="J100" i="4" s="1"/>
  <c r="BK124" i="5"/>
  <c r="J124" i="5" s="1"/>
  <c r="J97" i="5" s="1"/>
  <c r="BK145" i="5"/>
  <c r="J145" i="5"/>
  <c r="J102" i="5" s="1"/>
  <c r="J133" i="2"/>
  <c r="J97" i="2"/>
  <c r="F34" i="2"/>
  <c r="BA95" i="1" s="1"/>
  <c r="J34" i="5"/>
  <c r="AW98" i="1" s="1"/>
  <c r="AT98" i="1" s="1"/>
  <c r="J34" i="7"/>
  <c r="AW100" i="1" s="1"/>
  <c r="AT100" i="1" s="1"/>
  <c r="F34" i="3"/>
  <c r="BA96" i="1" s="1"/>
  <c r="J34" i="4"/>
  <c r="AW97" i="1" s="1"/>
  <c r="AT97" i="1" s="1"/>
  <c r="J34" i="6"/>
  <c r="AW99" i="1" s="1"/>
  <c r="AT99" i="1" s="1"/>
  <c r="F34" i="7"/>
  <c r="BA100" i="1" s="1"/>
  <c r="J30" i="6"/>
  <c r="AG99" i="1" s="1"/>
  <c r="J34" i="2"/>
  <c r="AW95" i="1" s="1"/>
  <c r="AT95" i="1" s="1"/>
  <c r="F34" i="6"/>
  <c r="BA99" i="1"/>
  <c r="BD94" i="1"/>
  <c r="W33" i="1"/>
  <c r="J34" i="3"/>
  <c r="AW96" i="1"/>
  <c r="AT96" i="1" s="1"/>
  <c r="F34" i="4"/>
  <c r="BA97" i="1"/>
  <c r="F34" i="5"/>
  <c r="BA98" i="1" s="1"/>
  <c r="BB94" i="1"/>
  <c r="W31" i="1" s="1"/>
  <c r="BC94" i="1"/>
  <c r="AY94" i="1" s="1"/>
  <c r="AZ94" i="1"/>
  <c r="W29" i="1"/>
  <c r="T132" i="2" l="1"/>
  <c r="P132" i="2"/>
  <c r="AU95" i="1"/>
  <c r="AU94" i="1" s="1"/>
  <c r="BK132" i="2"/>
  <c r="J132" i="2" s="1"/>
  <c r="J96" i="2" s="1"/>
  <c r="J122" i="7"/>
  <c r="J97" i="7" s="1"/>
  <c r="BK124" i="4"/>
  <c r="J124" i="4" s="1"/>
  <c r="J30" i="4" s="1"/>
  <c r="AG97" i="1" s="1"/>
  <c r="BK123" i="5"/>
  <c r="J123" i="5" s="1"/>
  <c r="J30" i="5" s="1"/>
  <c r="AG98" i="1" s="1"/>
  <c r="BK120" i="3"/>
  <c r="J120" i="3" s="1"/>
  <c r="J96" i="3" s="1"/>
  <c r="J96" i="6"/>
  <c r="J122" i="6"/>
  <c r="J97" i="6" s="1"/>
  <c r="J39" i="6"/>
  <c r="AN99" i="1"/>
  <c r="AX94" i="1"/>
  <c r="BA94" i="1"/>
  <c r="W30" i="1" s="1"/>
  <c r="J30" i="7"/>
  <c r="AG100" i="1" s="1"/>
  <c r="W32" i="1"/>
  <c r="AV94" i="1"/>
  <c r="AK29" i="1" s="1"/>
  <c r="J39" i="4" l="1"/>
  <c r="J39" i="5"/>
  <c r="J39" i="7"/>
  <c r="J96" i="4"/>
  <c r="J96" i="5"/>
  <c r="AN98" i="1"/>
  <c r="AN100" i="1"/>
  <c r="AN97" i="1"/>
  <c r="J30" i="2"/>
  <c r="AG95" i="1"/>
  <c r="AN95" i="1"/>
  <c r="J30" i="3"/>
  <c r="AG96" i="1" s="1"/>
  <c r="AW94" i="1"/>
  <c r="AK30" i="1"/>
  <c r="J39" i="3" l="1"/>
  <c r="J39" i="2"/>
  <c r="AN96" i="1"/>
  <c r="AG94" i="1"/>
  <c r="AK26" i="1" s="1"/>
  <c r="AT94" i="1"/>
  <c r="AN94" i="1" l="1"/>
  <c r="AK35" i="1"/>
</calcChain>
</file>

<file path=xl/sharedStrings.xml><?xml version="1.0" encoding="utf-8"?>
<sst xmlns="http://schemas.openxmlformats.org/spreadsheetml/2006/main" count="7540" uniqueCount="1312">
  <si>
    <t>Export Komplet</t>
  </si>
  <si>
    <t/>
  </si>
  <si>
    <t>2.0</t>
  </si>
  <si>
    <t>False</t>
  </si>
  <si>
    <t>{029ea55f-4c5d-4953-aa07-cda77593bfa0}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</si>
  <si>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</si>
  <si>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</si>
  <si>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</si>
  <si>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</si>
  <si>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</si>
  <si>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</si>
  <si>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</si>
  <si>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</si>
  <si>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1-22-1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</si>
  <si>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</si>
  <si>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</si>
  <si>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STAVEBNÉ ÚPRAVY KULTÚRNY DOM s.č. 237 so zmenou účelu prístavby KD na Materskú školu - prístavba, II. etapa</t>
  </si>
  <si>
    <t>JKSO:</t>
  </si>
  <si>
    <t>KS:</t>
  </si>
  <si>
    <t>Miesto:</t>
  </si>
  <si>
    <t>KN-C 901, 902/1,2, k.ú. Vavrišovo</t>
  </si>
  <si>
    <t>Dátum:</t>
  </si>
  <si>
    <t>19. 1. 2022</t>
  </si>
  <si>
    <t>Objednávateľ:</t>
  </si>
  <si>
    <t>IČO:</t>
  </si>
  <si>
    <t>Obec Vavrišovo</t>
  </si>
  <si>
    <t>IČ DPH:</t>
  </si>
  <si>
    <t>Zhotoviteľ:</t>
  </si>
  <si>
    <t>Vyplň údaj</t>
  </si>
  <si>
    <t>Projektant:</t>
  </si>
  <si>
    <t>Ing. Bartková</t>
  </si>
  <si>
    <t>True</t>
  </si>
  <si>
    <t>Spracovateľ:</t>
  </si>
  <si>
    <t>Peter Vandriak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</si>
  <si>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</si>
  <si>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</si>
  <si>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</si>
  <si>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</si>
  <si>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</si>
  <si>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</si>
  <si>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</si>
  <si>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</si>
  <si>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</si>
  <si>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</si>
  <si>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</si>
  <si>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</si>
  <si>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</si>
  <si>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</si>
  <si>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</si>
  <si>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</si>
  <si>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</si>
  <si>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</si>
  <si>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</si>
  <si>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</si>
  <si>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</si>
  <si>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</si>
  <si>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</si>
  <si>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</si>
  <si>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</si>
  <si>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</si>
  <si>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</si>
  <si>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</si>
  <si>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</si>
  <si>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</si>
  <si>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</si>
  <si>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</si>
  <si>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</si>
  <si>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</si>
  <si>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</si>
  <si>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</si>
  <si>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</si>
  <si>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</si>
  <si>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</si>
  <si>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</si>
  <si>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</si>
  <si>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</si>
  <si>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</si>
  <si>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</si>
  <si>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</si>
  <si>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</si>
  <si>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Architektúra a stavebná časť</t>
  </si>
  <si>
    <t>STA</t>
  </si>
  <si>
    <t>1</t>
  </si>
  <si>
    <t>{8f65aa92-7222-4002-9b87-ef5702e27f92}</t>
  </si>
  <si>
    <t>1-22-2</t>
  </si>
  <si>
    <t>Elektroinštalácia</t>
  </si>
  <si>
    <t>{32719832-aa19-43fb-b70e-b18d79073797}</t>
  </si>
  <si>
    <t>1-22-3</t>
  </si>
  <si>
    <t>Zdravotechnika</t>
  </si>
  <si>
    <t>{83c6e416-eab7-41ea-bfe4-a67b11ed55c3}</t>
  </si>
  <si>
    <t>1-22-4</t>
  </si>
  <si>
    <t>Vykurovanie</t>
  </si>
  <si>
    <t>{7de7e08b-87e7-43c7-bd82-82a7608bc207}</t>
  </si>
  <si>
    <t>1-22-5</t>
  </si>
  <si>
    <t>Preloženie vodomernej šachty</t>
  </si>
  <si>
    <t>{233525ba-40ee-4fd9-a7e9-69ebf67e4511}</t>
  </si>
  <si>
    <t>1-22-6</t>
  </si>
  <si>
    <t>Kanalizačná prípojka</t>
  </si>
  <si>
    <t>{81fccaac-b1b5-434c-b3ce-3c7752a9039a}</t>
  </si>
  <si>
    <t>KRYCÍ LIST ROZPOČTU</t>
  </si>
  <si>
    <t>Objekt:</t>
  </si>
  <si>
    <t>1-22-1 - Architektúra a stavebná časť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</si>
  <si>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</si>
  <si>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</si>
  <si>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</si>
  <si>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</si>
  <si>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</si>
  <si>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</si>
  <si>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</si>
  <si>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</si>
  <si>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</si>
  <si>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</si>
  <si>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</si>
  <si>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</si>
  <si>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</si>
  <si>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</si>
  <si>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721 - Zdravotechnika - vnútorná kanalizácia</t>
  </si>
  <si>
    <t xml:space="preserve">    763 - Konštrukcie - drevostavby</t>
  </si>
  <si>
    <t xml:space="preserve">    766 - Konštrukcie stolárske</t>
  </si>
  <si>
    <t xml:space="preserve">    771 - Podlahy z dlaždíc</t>
  </si>
  <si>
    <t xml:space="preserve">    781 - Obklady</t>
  </si>
  <si>
    <t xml:space="preserve">    783 - Nátery</t>
  </si>
  <si>
    <t xml:space="preserve">    784 - Dokončovacie práce - maľby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</si>
  <si>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</si>
  <si>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</si>
  <si>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</si>
  <si>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</si>
  <si>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</si>
  <si>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</si>
  <si>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</si>
  <si>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</si>
  <si>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</si>
  <si>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</si>
  <si>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</si>
  <si>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</si>
  <si>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</si>
  <si>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</si>
  <si>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</si>
  <si>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</si>
  <si>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86</t>
  </si>
  <si>
    <t>K</t>
  </si>
  <si>
    <t>131211101.S</t>
  </si>
  <si>
    <t>Hĺbenie jám v  hornine tr.3 súdržných - ručným náradím</t>
  </si>
  <si>
    <t>m3</t>
  </si>
  <si>
    <t>4</t>
  </si>
  <si>
    <t>2</t>
  </si>
  <si>
    <t>-434233627</t>
  </si>
  <si>
    <t>VV</t>
  </si>
  <si>
    <t>"trativod"1*1*1*4</t>
  </si>
  <si>
    <t>Súčet</t>
  </si>
  <si>
    <t>58</t>
  </si>
  <si>
    <t>132211101.S</t>
  </si>
  <si>
    <t>Hĺbenie rýh šírky do 600 mm v  hornine tr.3 súdržných - ručným náradím</t>
  </si>
  <si>
    <t>191095984</t>
  </si>
  <si>
    <t>"výkop rampa + schodisko"</t>
  </si>
  <si>
    <t>(3,5*2+2,85)*0,5*1</t>
  </si>
  <si>
    <t>68</t>
  </si>
  <si>
    <t>162501102.S</t>
  </si>
  <si>
    <t>Vodorovné premiestnenie výkopku po spevnenej ceste z horniny tr.1-4, do 100 m3 na vzdialenosť do 3000 m</t>
  </si>
  <si>
    <t>-2023008487</t>
  </si>
  <si>
    <t>4+4,925</t>
  </si>
  <si>
    <t>69</t>
  </si>
  <si>
    <t>162501105.S</t>
  </si>
  <si>
    <t>Vodorovné premiestnenie výkopku po spevnenej ceste z horniny tr.1-4, do 100 m3, príplatok k cene za každých ďalšich a začatých 1000 m</t>
  </si>
  <si>
    <t>-145252465</t>
  </si>
  <si>
    <t>8,925*4</t>
  </si>
  <si>
    <t>67</t>
  </si>
  <si>
    <t>167101100.S</t>
  </si>
  <si>
    <t>Nakladanie výkopku tr.1-4 ručne</t>
  </si>
  <si>
    <t>-1373606963</t>
  </si>
  <si>
    <t>70</t>
  </si>
  <si>
    <t>171209002.S</t>
  </si>
  <si>
    <t>Poplatok za skladovanie - zemina a kamenivo (17 05) ostatné</t>
  </si>
  <si>
    <t>t</t>
  </si>
  <si>
    <t>291251245</t>
  </si>
  <si>
    <t>8,925*1,6</t>
  </si>
  <si>
    <t>89</t>
  </si>
  <si>
    <t>174101102.S</t>
  </si>
  <si>
    <t>Zásyp sypaninou v uzavretých priestoroch s urovnaním povrchu zásypu</t>
  </si>
  <si>
    <t>1461454358</t>
  </si>
  <si>
    <t>90</t>
  </si>
  <si>
    <t>M</t>
  </si>
  <si>
    <t>583310002000.S</t>
  </si>
  <si>
    <t>Kamenivo ťažené hrubé frakcia 32-63 mm</t>
  </si>
  <si>
    <t>8</t>
  </si>
  <si>
    <t>-1426593658</t>
  </si>
  <si>
    <t>4*1,89 'Prepočítané koeficientom množstva</t>
  </si>
  <si>
    <t>Zakladanie</t>
  </si>
  <si>
    <t>87</t>
  </si>
  <si>
    <t>211971121.S</t>
  </si>
  <si>
    <t>Zhotov. oplášt. výplne z geotext. v ryhe alebo v záreze pri rozvinutej šírke oplášt. od 0 do 2, 5 m</t>
  </si>
  <si>
    <t>m2</t>
  </si>
  <si>
    <t>-957574428</t>
  </si>
  <si>
    <t>"trativod"7,5*4</t>
  </si>
  <si>
    <t>88</t>
  </si>
  <si>
    <t>693110002000.S</t>
  </si>
  <si>
    <t>Geotextília polypropylénová netkaná 200 g/m2</t>
  </si>
  <si>
    <t>-1669407893</t>
  </si>
  <si>
    <t>30*1,02 'Prepočítané koeficientom množstva</t>
  </si>
  <si>
    <t>63</t>
  </si>
  <si>
    <t>271573001.S</t>
  </si>
  <si>
    <t>Násyp pod základové konštrukcie so zhutnením zo štrkopiesku fr.0-32 mm</t>
  </si>
  <si>
    <t>-434806337</t>
  </si>
  <si>
    <t>"rampa"1,4*2*0,15</t>
  </si>
  <si>
    <t>"schody"1,4*1,2*0,15</t>
  </si>
  <si>
    <t>"podesta"2,85*1,5*0,15</t>
  </si>
  <si>
    <t>64</t>
  </si>
  <si>
    <t>274313611.S</t>
  </si>
  <si>
    <t>Betón základových pásov, prostý tr. C 16/20</t>
  </si>
  <si>
    <t>-488511459</t>
  </si>
  <si>
    <t>3</t>
  </si>
  <si>
    <t>Zvislé a kompletné konštrukcie</t>
  </si>
  <si>
    <t>54</t>
  </si>
  <si>
    <t>310237251.S</t>
  </si>
  <si>
    <t>Zamurovanie otvoru s plochou nad 0,09 do 0.25 m2 v murive nadzákladného tehlami nad 300 do 450 mm</t>
  </si>
  <si>
    <t>ks</t>
  </si>
  <si>
    <t>1006993134</t>
  </si>
  <si>
    <t>"nad prekladom vstup"1</t>
  </si>
  <si>
    <t>65</t>
  </si>
  <si>
    <t>311272031.S</t>
  </si>
  <si>
    <t>Murivo nosné (m3) z betónových debniacich tvárnic s betónovou výplňou C 16/20 hrúbky 250 mm</t>
  </si>
  <si>
    <t>-765799513</t>
  </si>
  <si>
    <t>(3,5*2+2,85)*0,25*0,75</t>
  </si>
  <si>
    <t>66</t>
  </si>
  <si>
    <t>311361825.S</t>
  </si>
  <si>
    <t>Výstuž pre murivo nosné z betónových debniacich tvárnic s betónovou výplňou z ocele B500 (10505)</t>
  </si>
  <si>
    <t>-565791258</t>
  </si>
  <si>
    <t>1,847*50/1000</t>
  </si>
  <si>
    <t>53</t>
  </si>
  <si>
    <t>317162135</t>
  </si>
  <si>
    <t>Keramický preklad POROTHERM KPP 7, šírky 70 mm, výšky 238 mm, dĺžky 2000 mm</t>
  </si>
  <si>
    <t>-1361570474</t>
  </si>
  <si>
    <t>75</t>
  </si>
  <si>
    <t>317165301</t>
  </si>
  <si>
    <t>Nenosný preklad YTONG šírky 100 mm, výšky 249 mm, dĺžky 1250 mm</t>
  </si>
  <si>
    <t>1796562986</t>
  </si>
  <si>
    <t>74</t>
  </si>
  <si>
    <t>342272102</t>
  </si>
  <si>
    <t>Priečky z tvárnic YTONG hr. 100 mm P2-500 hladkých, na MVC a maltu YTONG (100x249x599)</t>
  </si>
  <si>
    <t>-1166994040</t>
  </si>
  <si>
    <t>"mč1,21"2,1*3,26-0,9*2,25+5,1</t>
  </si>
  <si>
    <t>Vodorovné konštrukcie</t>
  </si>
  <si>
    <t>59</t>
  </si>
  <si>
    <t>430321315.S</t>
  </si>
  <si>
    <t>Schodiskové konštrukcie, betón železový tr. C 20/25</t>
  </si>
  <si>
    <t>1253848519</t>
  </si>
  <si>
    <t>"schody"1,4*1,2*0,15+0,32*0,15*1,4*5</t>
  </si>
  <si>
    <t>60</t>
  </si>
  <si>
    <t>430361821.S</t>
  </si>
  <si>
    <t>Výstuž schodiskových konštrukcií z betonárskej ocele B500 (10505)</t>
  </si>
  <si>
    <t>761235463</t>
  </si>
  <si>
    <t>1,649*50/1000</t>
  </si>
  <si>
    <t>61</t>
  </si>
  <si>
    <t>433351131.S</t>
  </si>
  <si>
    <t>Debnenie - vrátane podpernej konštrukcie - schodníc pôdorysne priamočiarych zhotovenie</t>
  </si>
  <si>
    <t>-489527013</t>
  </si>
  <si>
    <t>"rampa"1,4*0,15*2</t>
  </si>
  <si>
    <t>"schody"0,32*1,4*5+0,15*1,4*5</t>
  </si>
  <si>
    <t>"podesta"2,85*0,15+1,5*0,15*2</t>
  </si>
  <si>
    <t>62</t>
  </si>
  <si>
    <t>433351132.S</t>
  </si>
  <si>
    <t>Debnenie - vrátane podpernej konštrukcie - schodníc pôdorysne priamočiarych odstránenie</t>
  </si>
  <si>
    <t>-1769228549</t>
  </si>
  <si>
    <t>6</t>
  </si>
  <si>
    <t>Úpravy povrchov, podlahy, osadenie</t>
  </si>
  <si>
    <t>48</t>
  </si>
  <si>
    <t>610991111.S</t>
  </si>
  <si>
    <t>Zakrývanie výplní vnútorných okenných otvorov</t>
  </si>
  <si>
    <t>-21801008</t>
  </si>
  <si>
    <t>1,5*2,55+1,2*1,55*2+0,6*1,2*4+1,03*2,55+1,2*1,55</t>
  </si>
  <si>
    <t>0,8*1,55*4+1,6*2,6+2,65*2,1*3+1,2*1,2+1,1*2,1</t>
  </si>
  <si>
    <t>50</t>
  </si>
  <si>
    <t>612425931.S</t>
  </si>
  <si>
    <t>Omietka vápenná vnútorného ostenia okenného alebo dverného štuková</t>
  </si>
  <si>
    <t>-1369424259</t>
  </si>
  <si>
    <t>49</t>
  </si>
  <si>
    <t>612425931.S1</t>
  </si>
  <si>
    <t>Omietka hrubá vnútorného ostenia okenného alebo dverného</t>
  </si>
  <si>
    <t>50745697</t>
  </si>
  <si>
    <t>(1,6+2,55*2+1,2*3+1,55*2*3+0,6*4+1,2*2*4+0,8*4+1,55*2*4)*0,45</t>
  </si>
  <si>
    <t>(1,6+2,6*2+2,65*3+2,1*2*3+1,2*3+1,1+2,1*2)*0,45</t>
  </si>
  <si>
    <t>10</t>
  </si>
  <si>
    <t>612460121.S</t>
  </si>
  <si>
    <t>Príprava vnútorného podkladu stien penetráciou základnou</t>
  </si>
  <si>
    <t>790969876</t>
  </si>
  <si>
    <t>11</t>
  </si>
  <si>
    <t>612460124.S</t>
  </si>
  <si>
    <t>Príprava vnútorného podkladu stien penetráciou pod omietky a nátery</t>
  </si>
  <si>
    <t>-58591917</t>
  </si>
  <si>
    <t>12</t>
  </si>
  <si>
    <t>612460206.S</t>
  </si>
  <si>
    <t>Vnútorná omietka stien vápenná štuková (jemná), hr. 1,5 mm</t>
  </si>
  <si>
    <t>2102914010</t>
  </si>
  <si>
    <t>695,105</t>
  </si>
  <si>
    <t>-65,704</t>
  </si>
  <si>
    <t>13</t>
  </si>
  <si>
    <t>612481119.S</t>
  </si>
  <si>
    <t>Potiahnutie vnútorných stien sklotextílnou mriežkou s celoplošným prilepením</t>
  </si>
  <si>
    <t>-523714836</t>
  </si>
  <si>
    <t>"mč1,04"(2,19*2+4,84*2)*3,05</t>
  </si>
  <si>
    <t>-1,6*2,6-1,6*2,1-0,8*1,55*3</t>
  </si>
  <si>
    <t>"mč1,05"(2,19*2+2,24*2)*3,05</t>
  </si>
  <si>
    <t>-0,8*2-0,8*1,55</t>
  </si>
  <si>
    <t>"mč1,06"13,43*3+13,43*0,5+3,86*3*2</t>
  </si>
  <si>
    <t>-2,65*2,1*3-0,7*2</t>
  </si>
  <si>
    <t>"mč1,07"12,06*4,47+12,06*1,72+8,2*4,47*2</t>
  </si>
  <si>
    <t>-6,75*2,95-4,48*2,73-1,6*2,1</t>
  </si>
  <si>
    <t>"mč1,08"7,19*3,45*2+7,75*3,45*2</t>
  </si>
  <si>
    <t>-6,75*2,95-0,8*2*2-2,15*2,1</t>
  </si>
  <si>
    <t>"mč1,09"(2,39*2+3,86*2)*3</t>
  </si>
  <si>
    <t>-0,7*2-2,15*2,1</t>
  </si>
  <si>
    <t>"mč1,11"(2,07*2+1,55*2)*3,26</t>
  </si>
  <si>
    <t>-0,8*2-0,9*2,55</t>
  </si>
  <si>
    <t>"mč1,12"(5,07*2+3,7*2)*3,26</t>
  </si>
  <si>
    <t>-0,8*2-1,2*1,2-0,8*2</t>
  </si>
  <si>
    <t>"mč1,13"(1,3*2+2,13*2)*3,26</t>
  </si>
  <si>
    <t>-0,9*2</t>
  </si>
  <si>
    <t>"mč1,14"(12,19*2+1,33*4)*3,26</t>
  </si>
  <si>
    <t>-0,8*2-0,9*2*3-0,6*2*3-4,48*2,73</t>
  </si>
  <si>
    <t>0,45*4,48+0,45*2,73*2</t>
  </si>
  <si>
    <t>"mč1,15"(1,04*2+1,34*2)*3,26</t>
  </si>
  <si>
    <t>-0,6*2</t>
  </si>
  <si>
    <t>"mč1,16-1,17"(2,71*2+3,78*2)*3,26</t>
  </si>
  <si>
    <t>-0,6*2-0,6*1,2*2</t>
  </si>
  <si>
    <t>"mč1,18-1,19"(2,71*2+3,78*2)*3,26</t>
  </si>
  <si>
    <t>"mč1,21-1,22"(2,1*2+5,2*2+2,1*2)*3,26</t>
  </si>
  <si>
    <t>-1,5*2,55-0,9*2-0,8*2*2-0,9*2*2</t>
  </si>
  <si>
    <t>"mč1,23"(4,19*2+5,2*2)*3,26</t>
  </si>
  <si>
    <t>-0,9*2*2-1,2*1,55*2</t>
  </si>
  <si>
    <t>Medzisúčet</t>
  </si>
  <si>
    <t>45</t>
  </si>
  <si>
    <t>622460114.S</t>
  </si>
  <si>
    <t>Príprava vnútorného podkladu podláh na hladké nenasiakavé podklady adhéznym mostíkom</t>
  </si>
  <si>
    <t>1491963432</t>
  </si>
  <si>
    <t>81</t>
  </si>
  <si>
    <t>622461052.S</t>
  </si>
  <si>
    <t>Vonkajšia omietka stien pastovitá silikónová roztieraná, hr. 1,5 mm - práca</t>
  </si>
  <si>
    <t>-974236138</t>
  </si>
  <si>
    <t>80</t>
  </si>
  <si>
    <t>622467496</t>
  </si>
  <si>
    <t>Vonkajšia penetrácia stien - práca</t>
  </si>
  <si>
    <t>-1862451207</t>
  </si>
  <si>
    <t>632452118.S</t>
  </si>
  <si>
    <t>Cementový poter z betonárky, pevnosti v tlaku 20 MPa, hr. 50 mm</t>
  </si>
  <si>
    <t>-771082940</t>
  </si>
  <si>
    <t>"mč1,11"3,1</t>
  </si>
  <si>
    <t>"mč1,12"17,96</t>
  </si>
  <si>
    <t>"mč1,13"2,85</t>
  </si>
  <si>
    <t>"mč1,14"7,38</t>
  </si>
  <si>
    <t>"mč1,15"1,5</t>
  </si>
  <si>
    <t>"mč1,16"4,48</t>
  </si>
  <si>
    <t>"mč1,17"4,17</t>
  </si>
  <si>
    <t>"mč1,18"4,39</t>
  </si>
  <si>
    <t>"mč1,19"5,89</t>
  </si>
  <si>
    <t>"mč1,21"4,66</t>
  </si>
  <si>
    <t>"mč1,22"6,34</t>
  </si>
  <si>
    <t>"mč1,23"22,1</t>
  </si>
  <si>
    <t>632452618.S</t>
  </si>
  <si>
    <t>Cementová samonivelizačná stierka, pevnosti v tlaku 20 MPa, hr. 10 mm</t>
  </si>
  <si>
    <t>1064911066</t>
  </si>
  <si>
    <t>"mč1,04"10,75</t>
  </si>
  <si>
    <t>"mč1,05"4,67</t>
  </si>
  <si>
    <t>"mč1,06"53,63</t>
  </si>
  <si>
    <t>"mč1,07"107,63</t>
  </si>
  <si>
    <t>"mč1,09"10,2</t>
  </si>
  <si>
    <t>"mč1,10"9,7</t>
  </si>
  <si>
    <t>9</t>
  </si>
  <si>
    <t>Ostatné konštrukcie a práce-búranie</t>
  </si>
  <si>
    <t>941955001.S</t>
  </si>
  <si>
    <t>Lešenie ľahké pracovné pomocné, s výškou lešeňovej podlahy do 1,20 m</t>
  </si>
  <si>
    <t>-1154427275</t>
  </si>
  <si>
    <t>952901111.S</t>
  </si>
  <si>
    <t>Vyčistenie budov pri výške podlaží do 4 m</t>
  </si>
  <si>
    <t>274476353</t>
  </si>
  <si>
    <t>"mč1,08"55,62</t>
  </si>
  <si>
    <t>"mč1,24"22,92</t>
  </si>
  <si>
    <t>51</t>
  </si>
  <si>
    <t>953995406.S</t>
  </si>
  <si>
    <t>Okenný a dverový začisťovací profil</t>
  </si>
  <si>
    <t>m</t>
  </si>
  <si>
    <t>1618204818</t>
  </si>
  <si>
    <t>(1,6+2,55*2+1,2*3+1,55*2*3+0,6*4+1,2*2*4+0,8*4+1,55*2*4)</t>
  </si>
  <si>
    <t>(1,6+2,6*2+2,65*3+2,1*2*3+1,2*3+1,1+2,1*2+2*5)</t>
  </si>
  <si>
    <t>14</t>
  </si>
  <si>
    <t>965081712.S</t>
  </si>
  <si>
    <t>Búranie dlažieb, bez podklad. lôžka z xylolit., alebo keramických dlaždíc hr. do 10 mm,  -0,02000t</t>
  </si>
  <si>
    <t>-509015856</t>
  </si>
  <si>
    <t>57</t>
  </si>
  <si>
    <t>968061125.S</t>
  </si>
  <si>
    <t>Vyvesenie dreveného dverného krídla do suti plochy do 2 m2, -0,02400t</t>
  </si>
  <si>
    <t>-1103808237</t>
  </si>
  <si>
    <t>56</t>
  </si>
  <si>
    <t>968062456.S</t>
  </si>
  <si>
    <t>Vybúranie drevených dverových zárubní plochy nad 2 m2,  -0,06700t</t>
  </si>
  <si>
    <t>-1412076472</t>
  </si>
  <si>
    <t>1,6*2,45+1</t>
  </si>
  <si>
    <t>55</t>
  </si>
  <si>
    <t>968072455.S</t>
  </si>
  <si>
    <t>Vybúranie kovových dverových zárubní plochy do 2 m2,  -0,07600t</t>
  </si>
  <si>
    <t>162012045</t>
  </si>
  <si>
    <t>0,6*2*4</t>
  </si>
  <si>
    <t>52</t>
  </si>
  <si>
    <t>973031335.S</t>
  </si>
  <si>
    <t>Vysekanie kapsy z tehál plochy do 0,25 m2, hl. do 300 mm,  -0,08000t</t>
  </si>
  <si>
    <t>-688603236</t>
  </si>
  <si>
    <t>"preklad vstup mč 1,07"2</t>
  </si>
  <si>
    <t>978059531.S</t>
  </si>
  <si>
    <t>Odsekanie a odobratie obkladov stien z obkladačiek vnútorných vrátane podkladovej omietky nad 2 m2,  -0,06800t</t>
  </si>
  <si>
    <t>676153758</t>
  </si>
  <si>
    <t>15</t>
  </si>
  <si>
    <t>979081111.S</t>
  </si>
  <si>
    <t>Odvoz sutiny a vybúraných hmôt na skládku do 1 km</t>
  </si>
  <si>
    <t>618527286</t>
  </si>
  <si>
    <t>16</t>
  </si>
  <si>
    <t>979081121.S</t>
  </si>
  <si>
    <t>Odvoz sutiny a vybúraných hmôt na skládku za každý ďalší 1 km</t>
  </si>
  <si>
    <t>1915850759</t>
  </si>
  <si>
    <t>4,813*6 'Prepočítané koeficientom množstva</t>
  </si>
  <si>
    <t>17</t>
  </si>
  <si>
    <t>979082111.S</t>
  </si>
  <si>
    <t>Vnútrostavenisková doprava sutiny a vybúraných hmôt do 10 m</t>
  </si>
  <si>
    <t>-530329725</t>
  </si>
  <si>
    <t>18</t>
  </si>
  <si>
    <t>979082121.S</t>
  </si>
  <si>
    <t>Vnútrostavenisková doprava sutiny a vybúraných hmôt za každých ďalších 5 m</t>
  </si>
  <si>
    <t>1378620919</t>
  </si>
  <si>
    <t>4,813*2 'Prepočítané koeficientom množstva</t>
  </si>
  <si>
    <t>19</t>
  </si>
  <si>
    <t>979089012.S</t>
  </si>
  <si>
    <t>Poplatok za skladovanie - betón, tehly, dlaždice (17 01) ostatné</t>
  </si>
  <si>
    <t>1332139286</t>
  </si>
  <si>
    <t>99</t>
  </si>
  <si>
    <t>Presun hmôt HSV</t>
  </si>
  <si>
    <t>5</t>
  </si>
  <si>
    <t>999281111.S</t>
  </si>
  <si>
    <t xml:space="preserve">Presun hmôt pre opravy a údržbu objektov </t>
  </si>
  <si>
    <t>263552288</t>
  </si>
  <si>
    <t>PSV</t>
  </si>
  <si>
    <t>Práce a dodávky PSV</t>
  </si>
  <si>
    <t>721</t>
  </si>
  <si>
    <t>Zdravotechnika - vnútorná kanalizácia</t>
  </si>
  <si>
    <t>91</t>
  </si>
  <si>
    <t>721171109.S</t>
  </si>
  <si>
    <t>Potrubie z PVC - U odpadové ležaté hrdlové D 110 mm</t>
  </si>
  <si>
    <t>342059897</t>
  </si>
  <si>
    <t>92</t>
  </si>
  <si>
    <t>721174057.S</t>
  </si>
  <si>
    <t>Montáž tvarovky kanalizačného potrubia  D 110 mm</t>
  </si>
  <si>
    <t>-582865700</t>
  </si>
  <si>
    <t>93</t>
  </si>
  <si>
    <t>286530066700.S</t>
  </si>
  <si>
    <t>Koleno 45° 100/110 mm</t>
  </si>
  <si>
    <t>32</t>
  </si>
  <si>
    <t>-1884819609</t>
  </si>
  <si>
    <t>85</t>
  </si>
  <si>
    <t>721242120.S</t>
  </si>
  <si>
    <t>Lapač strešných splavenín plastový univerzálny priamy DN 110</t>
  </si>
  <si>
    <t>1483317869</t>
  </si>
  <si>
    <t>94</t>
  </si>
  <si>
    <t>998721201.S</t>
  </si>
  <si>
    <t>Presun hmôt pre vnútornú kanalizáciu v objektoch výšky do 6 m</t>
  </si>
  <si>
    <t>%</t>
  </si>
  <si>
    <t>1068401782</t>
  </si>
  <si>
    <t>763</t>
  </si>
  <si>
    <t>Konštrukcie - drevostavby</t>
  </si>
  <si>
    <t>71</t>
  </si>
  <si>
    <t>763120010.S</t>
  </si>
  <si>
    <t>Sanitárna deliaca stena s jednokrídlovými dverami v. 2000 mm</t>
  </si>
  <si>
    <t>-1942871315</t>
  </si>
  <si>
    <t>"mč 1,16-1,18"2,23+1,91+2,71</t>
  </si>
  <si>
    <t>72</t>
  </si>
  <si>
    <t>763120010.S1</t>
  </si>
  <si>
    <t>Sanitárna deliaca stena v. 2000 mm</t>
  </si>
  <si>
    <t>-1847506238</t>
  </si>
  <si>
    <t>"mč 1,16-1,18"1,54*4+0,77</t>
  </si>
  <si>
    <t>76</t>
  </si>
  <si>
    <t>763138220.S</t>
  </si>
  <si>
    <t>Podhľad SDK závesný na dvojúrovňovej oceľovej podkonštrukcií CD+UD, doska štandardná A 12.5 mm</t>
  </si>
  <si>
    <t>-268234453</t>
  </si>
  <si>
    <t>77</t>
  </si>
  <si>
    <t>763138222.S</t>
  </si>
  <si>
    <t>Podhľad SDK závesný na dvojúrovňovej oceľovej podkonštrukcií CD+UD, doska impregnovaná H2 12.5 mm</t>
  </si>
  <si>
    <t>-509660060</t>
  </si>
  <si>
    <t>82</t>
  </si>
  <si>
    <t>763170010.S</t>
  </si>
  <si>
    <t>Montáž revíznych dvierok pre SDK steny veľkosti do 0,10 m2</t>
  </si>
  <si>
    <t>-331683274</t>
  </si>
  <si>
    <t>83</t>
  </si>
  <si>
    <t>590160001700.S</t>
  </si>
  <si>
    <t>Dvierka revízne s pevnými pántami šxl 300x300 mm, do sadrokartónových systémov</t>
  </si>
  <si>
    <t>520019183</t>
  </si>
  <si>
    <t>97</t>
  </si>
  <si>
    <t>763170010.S1</t>
  </si>
  <si>
    <t>Dodávka + montáž botametovej dosky hr. 30 mm</t>
  </si>
  <si>
    <t>-1992295508</t>
  </si>
  <si>
    <t>73</t>
  </si>
  <si>
    <t>998763401.S</t>
  </si>
  <si>
    <t>Presun hmôt pre konštrukcie v stavbách (objektoch) výšky do 7 m</t>
  </si>
  <si>
    <t>1172640529</t>
  </si>
  <si>
    <t>766</t>
  </si>
  <si>
    <t>Konštrukcie stolárske</t>
  </si>
  <si>
    <t>43</t>
  </si>
  <si>
    <t>766411821.S</t>
  </si>
  <si>
    <t>Demontáž obloženia stien panelmi, palub. doskami,  -0,01098t</t>
  </si>
  <si>
    <t>-556552804</t>
  </si>
  <si>
    <t>"mč1,21-1,22"(2,1*2+5,2*2)*1,2</t>
  </si>
  <si>
    <t>-0,8*1,2*3-1,5*1,2</t>
  </si>
  <si>
    <t>"mč1,23"(4,19*2+5,2*2)*1,2</t>
  </si>
  <si>
    <t>-0,9*1,2*2</t>
  </si>
  <si>
    <t>"mč1,07"8,2*1</t>
  </si>
  <si>
    <t>44</t>
  </si>
  <si>
    <t>766411822.S</t>
  </si>
  <si>
    <t>Demontáž obloženia stien panelmi, podkladových roštov,  -0,00800t</t>
  </si>
  <si>
    <t>-1148899228</t>
  </si>
  <si>
    <t>95</t>
  </si>
  <si>
    <t>766621081.S</t>
  </si>
  <si>
    <t>Montáž okna plastového na PUR penu</t>
  </si>
  <si>
    <t>-1137268266</t>
  </si>
  <si>
    <t>96</t>
  </si>
  <si>
    <t>611410002600.S</t>
  </si>
  <si>
    <t>Plastové okno jednokrídlové otváravé, vxš 1200x1200 mm, izolačné dvojsklo, 6 komorový profil</t>
  </si>
  <si>
    <t>1396344953</t>
  </si>
  <si>
    <t>35</t>
  </si>
  <si>
    <t>766662112.S</t>
  </si>
  <si>
    <t>Montáž dverového krídla otočného jednokrídlového poldrážkového, do existujúcej zárubne, vrátane kovania</t>
  </si>
  <si>
    <t>41253271</t>
  </si>
  <si>
    <t>36</t>
  </si>
  <si>
    <t>549150000600.S</t>
  </si>
  <si>
    <t>Kľučka dverová a rozeta 2x, nehrdzavejúca oceľ, povrch nerez brúsený</t>
  </si>
  <si>
    <t>-1191601066</t>
  </si>
  <si>
    <t>41</t>
  </si>
  <si>
    <t>611610000800.S</t>
  </si>
  <si>
    <t>Dvere vnútorné jednokrídlové, šírka 600-900 mm, výplň papierová voština, povrch CPL laminát, mechanicky odolné plné</t>
  </si>
  <si>
    <t>-1358191438</t>
  </si>
  <si>
    <t>84</t>
  </si>
  <si>
    <t>766662112.S1</t>
  </si>
  <si>
    <t>Dodávka + montáž závetria vstupu, výplň polykarbonát 2x bočná stena 1500/2000 mm, 1x strop 1800/2500 mm</t>
  </si>
  <si>
    <t>1710278050</t>
  </si>
  <si>
    <t>38</t>
  </si>
  <si>
    <t>766702111.S</t>
  </si>
  <si>
    <t>Montáž zárubní obložkových pre dvere jednokrídlové</t>
  </si>
  <si>
    <t>157540880</t>
  </si>
  <si>
    <t>42</t>
  </si>
  <si>
    <t>611810002700.S</t>
  </si>
  <si>
    <t>Zárubňa vnútorná obložková, šírka 600-900 mm, výška 1970 mm, DTD doska, povrch CPL laminát, pre stenu hrúbky 60-170 mm, pre jednokrídlové dvere</t>
  </si>
  <si>
    <t>521728019</t>
  </si>
  <si>
    <t>40</t>
  </si>
  <si>
    <t>998766201.S</t>
  </si>
  <si>
    <t>Presun hmot pre konštrukcie stolárske v objektoch výšky do 6 m</t>
  </si>
  <si>
    <t>-256522787</t>
  </si>
  <si>
    <t>771</t>
  </si>
  <si>
    <t>Podlahy z dlaždíc</t>
  </si>
  <si>
    <t>21</t>
  </si>
  <si>
    <t>771576107.S</t>
  </si>
  <si>
    <t xml:space="preserve">Montáž podláh z dlaždíc keramických do tmelu flexibilného mrazuvzdorného </t>
  </si>
  <si>
    <t>-1172251855</t>
  </si>
  <si>
    <t>22</t>
  </si>
  <si>
    <t>597740001700.S</t>
  </si>
  <si>
    <t>Dlaždice keramické</t>
  </si>
  <si>
    <t>983845408</t>
  </si>
  <si>
    <t>271,7*1,04 'Prepočítané koeficientom množstva</t>
  </si>
  <si>
    <t>23</t>
  </si>
  <si>
    <t>998771201.S</t>
  </si>
  <si>
    <t>Presun hmôt pre podlahy z dlaždíc v objektoch výšky do 6m</t>
  </si>
  <si>
    <t>203406867</t>
  </si>
  <si>
    <t>781</t>
  </si>
  <si>
    <t>Obklady</t>
  </si>
  <si>
    <t>24</t>
  </si>
  <si>
    <t>781445212.S</t>
  </si>
  <si>
    <t xml:space="preserve">Montáž obkladov vnútor. stien z obkladačiek kladených do tmelu flexibilného </t>
  </si>
  <si>
    <t>-254586531</t>
  </si>
  <si>
    <t>"mč1,12"(0,93+4,3+3,7)*0,8</t>
  </si>
  <si>
    <t>"mč1,13"(1,3*2+2,13*2)*2</t>
  </si>
  <si>
    <t>"mč1,16-1,17"(2,71*2+3,78*2)*2</t>
  </si>
  <si>
    <t>"mč1,18-1,19"(2,71*2+3,78*2)*2</t>
  </si>
  <si>
    <t>25</t>
  </si>
  <si>
    <t>597640002300.S</t>
  </si>
  <si>
    <t>Obkladačky keramické</t>
  </si>
  <si>
    <t>-848774309</t>
  </si>
  <si>
    <t>65,704*1,04 'Prepočítané koeficientom množstva</t>
  </si>
  <si>
    <t>26</t>
  </si>
  <si>
    <t>998781201.S</t>
  </si>
  <si>
    <t>Presun hmôt pre obklady keramické v objektoch výšky do 6 m</t>
  </si>
  <si>
    <t>-436130485</t>
  </si>
  <si>
    <t>783</t>
  </si>
  <si>
    <t>Nátery</t>
  </si>
  <si>
    <t>47</t>
  </si>
  <si>
    <t>783601815.S</t>
  </si>
  <si>
    <t>Odstránenie starých náterov zo stolárskych výrobkov oškrabaním s obrúsením</t>
  </si>
  <si>
    <t>-284436527</t>
  </si>
  <si>
    <t>46</t>
  </si>
  <si>
    <t>783626020.S</t>
  </si>
  <si>
    <t>Nátery stolárskych výrobkov syntetické farby na vzduchu schnúce 2x lakovaním</t>
  </si>
  <si>
    <t>1891171312</t>
  </si>
  <si>
    <t>79</t>
  </si>
  <si>
    <t>783801812.S</t>
  </si>
  <si>
    <t>Odstránenie starých náterov z omietok oškrabaním s obrúsením stien</t>
  </si>
  <si>
    <t>294418198</t>
  </si>
  <si>
    <t>78</t>
  </si>
  <si>
    <t>783894612.S</t>
  </si>
  <si>
    <t>Náter farbami akrylátovými ekologickými riediteľnými vodou, biely náter sadrokartónových stropov 2x</t>
  </si>
  <si>
    <t>2042651619</t>
  </si>
  <si>
    <t>230,46+41,24</t>
  </si>
  <si>
    <t>784</t>
  </si>
  <si>
    <t>Dokončovacie práce - maľby</t>
  </si>
  <si>
    <t>33</t>
  </si>
  <si>
    <t>784411301.S</t>
  </si>
  <si>
    <t>Pačokovanie vápenným mliekom jednonásobné jemnozrnných podkladov výšky do 3,80 m</t>
  </si>
  <si>
    <t>1927710192</t>
  </si>
  <si>
    <t>"steny"629,401+25,035</t>
  </si>
  <si>
    <t>34</t>
  </si>
  <si>
    <t>784452261.S</t>
  </si>
  <si>
    <t>Maľby z maliarskych zmesí na vodnej báze, ručne nanášané jednonásobné základné na podklad jemnozrnný výšky do 3,80 m</t>
  </si>
  <si>
    <t>1818203513</t>
  </si>
  <si>
    <t>1-22-2 - Elektroinštalácia</t>
  </si>
  <si>
    <t>M - Práce a dodávky M</t>
  </si>
  <si>
    <t xml:space="preserve">    21-M - Elektromontáže</t>
  </si>
  <si>
    <t>612453551.S</t>
  </si>
  <si>
    <t>Omietka rýh v stenách maltou cementovou šírky ryhy do 150 mm hladená oceľou</t>
  </si>
  <si>
    <t>-1606274465</t>
  </si>
  <si>
    <t>Práce a dodávky M</t>
  </si>
  <si>
    <t>21-M</t>
  </si>
  <si>
    <t>Elektromontáže</t>
  </si>
  <si>
    <t>210010301</t>
  </si>
  <si>
    <t>Škatuľa prístrojová bez zapojenia (1901, KP 68, KZ 3)</t>
  </si>
  <si>
    <t>-186655553</t>
  </si>
  <si>
    <t>3450906510</t>
  </si>
  <si>
    <t>I-krabica  ASD 70 pod omietku</t>
  </si>
  <si>
    <t>128</t>
  </si>
  <si>
    <t>-1360086755</t>
  </si>
  <si>
    <t>210100001.S</t>
  </si>
  <si>
    <t>Ukončenie vodičov v rozvádzač. vrátane zapojenia a vodičovej koncovky do 2,5 mm2</t>
  </si>
  <si>
    <t>-1548365713</t>
  </si>
  <si>
    <t>354310017200.S</t>
  </si>
  <si>
    <t>Káblové oko medené lisovacie CU 0,75x3 KU-L</t>
  </si>
  <si>
    <t>-1937926719</t>
  </si>
  <si>
    <t>210100006.S</t>
  </si>
  <si>
    <t>Ukončenie vodičov v rozvádzač. vrátane zapojenia a vodičovej koncovky do 50 mm2</t>
  </si>
  <si>
    <t>-385995004</t>
  </si>
  <si>
    <t>354310022400.S</t>
  </si>
  <si>
    <t>Káblové oko medené lisovacie CU 50x8 KU</t>
  </si>
  <si>
    <t>911301397</t>
  </si>
  <si>
    <t>210110041</t>
  </si>
  <si>
    <t>Spínače polozapustené a zapustené vrátane zapojenia jednopólový - radenie 1</t>
  </si>
  <si>
    <t>763089566</t>
  </si>
  <si>
    <t>3450201270</t>
  </si>
  <si>
    <t>Spínač 1</t>
  </si>
  <si>
    <t>1593614505</t>
  </si>
  <si>
    <t>28</t>
  </si>
  <si>
    <t>210110043</t>
  </si>
  <si>
    <t xml:space="preserve">Spínač polozapustený a zapustený vrátane zapojenia sériový prep.stried. - radenie 5 </t>
  </si>
  <si>
    <t>-1021213619</t>
  </si>
  <si>
    <t>29</t>
  </si>
  <si>
    <t>345330000100</t>
  </si>
  <si>
    <t>Prepínač  radenie 5</t>
  </si>
  <si>
    <t>534760743</t>
  </si>
  <si>
    <t>30</t>
  </si>
  <si>
    <t>210110045</t>
  </si>
  <si>
    <t>Spínač polozapustený a zapustený vrátane zapojenia stried.prep.- radenie 6</t>
  </si>
  <si>
    <t>884061873</t>
  </si>
  <si>
    <t>31</t>
  </si>
  <si>
    <t>345330000400</t>
  </si>
  <si>
    <t>Prepínač radenie 6</t>
  </si>
  <si>
    <t>-1729788351</t>
  </si>
  <si>
    <t>210110046</t>
  </si>
  <si>
    <t>Spínač polozapustený a zapustený vrátane zapojenia krížový prep.- radenie 7</t>
  </si>
  <si>
    <t>213053547</t>
  </si>
  <si>
    <t>345330000700</t>
  </si>
  <si>
    <t>Prepínač  krížový  radenie 7</t>
  </si>
  <si>
    <t>358230557</t>
  </si>
  <si>
    <t>210111012.S</t>
  </si>
  <si>
    <t>Domová zásuvka polozapustená alebo zapustená, 10/16 A 250 V 2P + Z 2 x zapojenie</t>
  </si>
  <si>
    <t>-650659031</t>
  </si>
  <si>
    <t>345520000450.S</t>
  </si>
  <si>
    <t>Zásuvka dvojnásobná polozapustená, radenie 2x(2P+PE), komplet</t>
  </si>
  <si>
    <t>-870556054</t>
  </si>
  <si>
    <t>210111101.S</t>
  </si>
  <si>
    <t>Priemyslová zásuvka nástenná CEE 250 V / 16 A vrátane zapojenia, IZN 1632, 2P + PE</t>
  </si>
  <si>
    <t>-86869757</t>
  </si>
  <si>
    <t>345540004215.S</t>
  </si>
  <si>
    <t>Zásuvka nástenná priemyslová IZN 1643, 3P + PE, IP 44 - 400V, 16A</t>
  </si>
  <si>
    <t>1234623541</t>
  </si>
  <si>
    <t>210193022.S</t>
  </si>
  <si>
    <t>Výroba a montáž rozvádzačov</t>
  </si>
  <si>
    <t>1679361046</t>
  </si>
  <si>
    <t>357110010900.S1</t>
  </si>
  <si>
    <t>Rozvádzač RK-1</t>
  </si>
  <si>
    <t>513963615</t>
  </si>
  <si>
    <t>357110010900.S2</t>
  </si>
  <si>
    <t>Rozvádzač RO</t>
  </si>
  <si>
    <t>-1043732911</t>
  </si>
  <si>
    <t>357110010900.S3</t>
  </si>
  <si>
    <t>Rozvádzač RK</t>
  </si>
  <si>
    <t>1737749656</t>
  </si>
  <si>
    <t>210-2</t>
  </si>
  <si>
    <t>D+M rámik 1</t>
  </si>
  <si>
    <t>542390099</t>
  </si>
  <si>
    <t>39</t>
  </si>
  <si>
    <t>210201005</t>
  </si>
  <si>
    <t>Montáž svietidla</t>
  </si>
  <si>
    <t>-310288962</t>
  </si>
  <si>
    <t>348140000800</t>
  </si>
  <si>
    <t>Svietidlo núdzové</t>
  </si>
  <si>
    <t>-1503765277</t>
  </si>
  <si>
    <t>348140000801</t>
  </si>
  <si>
    <t>Svietidlo vnútorné</t>
  </si>
  <si>
    <t>-2027163968</t>
  </si>
  <si>
    <t>348140000802</t>
  </si>
  <si>
    <t>Svietidlo vonkajšie</t>
  </si>
  <si>
    <t>-269313967</t>
  </si>
  <si>
    <t>210220040.S</t>
  </si>
  <si>
    <t>Svorka na potrubie Bernard vrátane pásika Cu</t>
  </si>
  <si>
    <t>1702682915</t>
  </si>
  <si>
    <t>354410006200.S</t>
  </si>
  <si>
    <t>Svorka uzemňovacia Bernard ZSA 16</t>
  </si>
  <si>
    <t>-1446625342</t>
  </si>
  <si>
    <t>354410066900.S</t>
  </si>
  <si>
    <t>Páska CU, bleskozvodný a uzemňovací materiál, dĺžka 0,5 m</t>
  </si>
  <si>
    <t>1804385597</t>
  </si>
  <si>
    <t>210220300</t>
  </si>
  <si>
    <t>Ochranné pospájanie v práčovniach, kúpeľniach, voľne ulož.,alebo v omietke Cu 4-16mm2</t>
  </si>
  <si>
    <t>-1924808240</t>
  </si>
  <si>
    <t>3410402700</t>
  </si>
  <si>
    <t>Vodič medený CY 6 zž</t>
  </si>
  <si>
    <t>1891939987</t>
  </si>
  <si>
    <t>2102204101</t>
  </si>
  <si>
    <t>Dodávka + montáž ekvipotenciálnej svorkovnice</t>
  </si>
  <si>
    <t>252976936</t>
  </si>
  <si>
    <t>210290751.S</t>
  </si>
  <si>
    <t xml:space="preserve">Montáž ventilátora </t>
  </si>
  <si>
    <t>108680490</t>
  </si>
  <si>
    <t>429110004800</t>
  </si>
  <si>
    <t>Ventilátor L100</t>
  </si>
  <si>
    <t>1172523543</t>
  </si>
  <si>
    <t>210-3</t>
  </si>
  <si>
    <t>D+M rámik 2</t>
  </si>
  <si>
    <t>-1511858731</t>
  </si>
  <si>
    <t>210-31</t>
  </si>
  <si>
    <t>D+M rámik 3</t>
  </si>
  <si>
    <t>-1016559653</t>
  </si>
  <si>
    <t>210-33</t>
  </si>
  <si>
    <t>D+M stop tlačítka</t>
  </si>
  <si>
    <t>475398243</t>
  </si>
  <si>
    <t>210-34</t>
  </si>
  <si>
    <t>D+M LED pás + trafo</t>
  </si>
  <si>
    <t>-768959575</t>
  </si>
  <si>
    <t>21080011751</t>
  </si>
  <si>
    <t>Pridružené a pomocné práce</t>
  </si>
  <si>
    <t>súb</t>
  </si>
  <si>
    <t>-1947445359</t>
  </si>
  <si>
    <t>21080011752</t>
  </si>
  <si>
    <t>Revízna správa</t>
  </si>
  <si>
    <t>-2009981772</t>
  </si>
  <si>
    <t>21080011754</t>
  </si>
  <si>
    <t>Pomocné murárske práce - sekanie drážok</t>
  </si>
  <si>
    <t>-1456752528</t>
  </si>
  <si>
    <t>210800146.S</t>
  </si>
  <si>
    <t>Kábel medený uložený pevne CYKY 450/750 V 3x1,5</t>
  </si>
  <si>
    <t>-1521284702</t>
  </si>
  <si>
    <t>341110000700.S</t>
  </si>
  <si>
    <t>Kábel medený CYKY 3x1,5 mm2</t>
  </si>
  <si>
    <t>-1072483593</t>
  </si>
  <si>
    <t>210800146.S1</t>
  </si>
  <si>
    <t>Kábel medený uložený pevne CYKY 450/750 V 3x1,3</t>
  </si>
  <si>
    <t>-396033125</t>
  </si>
  <si>
    <t>341110000700.S1</t>
  </si>
  <si>
    <t>Kábel medený CYKY 3Qx1,3 mm2</t>
  </si>
  <si>
    <t>376986220</t>
  </si>
  <si>
    <t>7</t>
  </si>
  <si>
    <t>210800147.S</t>
  </si>
  <si>
    <t>Kábel medený uložený pevne CYKY 450/750 V 3x2,5</t>
  </si>
  <si>
    <t>-706210736</t>
  </si>
  <si>
    <t>341110000800.S</t>
  </si>
  <si>
    <t>Kábel medený CYKY 3x2,5 mm2</t>
  </si>
  <si>
    <t>-162484266</t>
  </si>
  <si>
    <t>210800159.S</t>
  </si>
  <si>
    <t>Kábel medený uložený pevne CYKY 450/750 V 5x2,5</t>
  </si>
  <si>
    <t>-1787918224</t>
  </si>
  <si>
    <t>341110002000.S</t>
  </si>
  <si>
    <t>Kábel medený CYKY 5x2,5 mm2</t>
  </si>
  <si>
    <t>1384641503</t>
  </si>
  <si>
    <t>210800161.S</t>
  </si>
  <si>
    <t>Kábel medený uložený pevne CYKY 450/750 V 5x6</t>
  </si>
  <si>
    <t>-999457133</t>
  </si>
  <si>
    <t>341110002200.S</t>
  </si>
  <si>
    <t>Kábel medený CYKY 5x6 mm2</t>
  </si>
  <si>
    <t>-1168396016</t>
  </si>
  <si>
    <t>210800162.S</t>
  </si>
  <si>
    <t>Kábel medený uložený pevne CYKY 450/750 V 5x10</t>
  </si>
  <si>
    <t>797506413</t>
  </si>
  <si>
    <t>341110002300.S</t>
  </si>
  <si>
    <t>Kábel medený CYKY 5x10 mm2</t>
  </si>
  <si>
    <t>-977265692</t>
  </si>
  <si>
    <t>210800165.S</t>
  </si>
  <si>
    <t>Sodávka + montáž bleskozvodu</t>
  </si>
  <si>
    <t>1488087906</t>
  </si>
  <si>
    <t>998921201.S</t>
  </si>
  <si>
    <t>Presun hmôt pre montáž silnoprúdových rozvodov a zariadení v stavbe (objekte) výšky do 7 m</t>
  </si>
  <si>
    <t>-44803902</t>
  </si>
  <si>
    <t>1-22-3 - Zdravotechnika</t>
  </si>
  <si>
    <t xml:space="preserve">    713 - Izolácie tepelné</t>
  </si>
  <si>
    <t xml:space="preserve">    721 - Zdravotech. vnútorná kanalizácia</t>
  </si>
  <si>
    <t xml:space="preserve">    722 - Zdravotechnika - vnútorný vodovod</t>
  </si>
  <si>
    <t xml:space="preserve">    725 - Zdravotechnika - zariaď. predmety</t>
  </si>
  <si>
    <t>118</t>
  </si>
  <si>
    <t>-1430787195</t>
  </si>
  <si>
    <t>111</t>
  </si>
  <si>
    <t>974031842.S</t>
  </si>
  <si>
    <t>Vysekávanie rýh v murive z tvárnic do hĺbky 70 mm a š. do 70 mm,  -0,00900t</t>
  </si>
  <si>
    <t>1086534249</t>
  </si>
  <si>
    <t>119</t>
  </si>
  <si>
    <t>974042554.S</t>
  </si>
  <si>
    <t>Vysekanie rýh v betónovej dlažbe do hĺbky 100 mm a šírky do 150 mm,  -0,03300t</t>
  </si>
  <si>
    <t>657290690</t>
  </si>
  <si>
    <t>113</t>
  </si>
  <si>
    <t>-938039985</t>
  </si>
  <si>
    <t>114</t>
  </si>
  <si>
    <t>389801289</t>
  </si>
  <si>
    <t>2,052*6 'Prepočítané koeficientom množstva</t>
  </si>
  <si>
    <t>115</t>
  </si>
  <si>
    <t>372352419</t>
  </si>
  <si>
    <t>116</t>
  </si>
  <si>
    <t>-1887204035</t>
  </si>
  <si>
    <t>2,052*2 'Prepočítané koeficientom množstva</t>
  </si>
  <si>
    <t>117</t>
  </si>
  <si>
    <t>910017832</t>
  </si>
  <si>
    <t>713</t>
  </si>
  <si>
    <t>Izolácie tepelné</t>
  </si>
  <si>
    <t>713482300</t>
  </si>
  <si>
    <t>Montaž trubíc TUBOLIT</t>
  </si>
  <si>
    <t>-1794198641</t>
  </si>
  <si>
    <t>283310001000.S</t>
  </si>
  <si>
    <t>Izolačná PE trubica dxhr. 15x9 mm, nadrezaná, na izolovanie rozvodov vody, kúrenia, zdravotechniky</t>
  </si>
  <si>
    <t>-837232478</t>
  </si>
  <si>
    <t>283310001300.S</t>
  </si>
  <si>
    <t>Izolačná PE trubica dxhr. 22x9 mm, nadrezaná, na izolovanie rozvodov vody, kúrenia, zdravotechniky</t>
  </si>
  <si>
    <t>392887941</t>
  </si>
  <si>
    <t>283310001500.S</t>
  </si>
  <si>
    <t>Izolačná PE trubica dxhr. 28x9 mm, nadrezaná, na izolovanie rozvodov vody, kúrenia, zdravotechniky</t>
  </si>
  <si>
    <t>1541567983</t>
  </si>
  <si>
    <t>283310001600.S</t>
  </si>
  <si>
    <t>Izolačná PE trubica dxhr. 35x9 mm, nadrezaná, na izolovanie rozvodov vody, kúrenia, zdravotechniky</t>
  </si>
  <si>
    <t>-1263842779</t>
  </si>
  <si>
    <t>998713201.S</t>
  </si>
  <si>
    <t>Presun hmôt pre izolácie tepelné v objektoch výšky do 6 m</t>
  </si>
  <si>
    <t>-1664386895</t>
  </si>
  <si>
    <t>Zdravotech. vnútorná kanalizácia</t>
  </si>
  <si>
    <t>721171107</t>
  </si>
  <si>
    <t>Potrubie z PVC - U odpadové ležaté hrdlové D 75x1, 8</t>
  </si>
  <si>
    <t>614648401</t>
  </si>
  <si>
    <t>721171109</t>
  </si>
  <si>
    <t>Potrubie z novodurových rúr odpadové hrdlové D 110x2,2</t>
  </si>
  <si>
    <t>-58885155</t>
  </si>
  <si>
    <t>721171111</t>
  </si>
  <si>
    <t>Potrubie z PVC - U odpadové ležaté hrdlové D 125x2, 8</t>
  </si>
  <si>
    <t>-933310688</t>
  </si>
  <si>
    <t>721171112.S</t>
  </si>
  <si>
    <t>Potrubie z PVC - U odpadové ležaté hrdlové D 160 mm</t>
  </si>
  <si>
    <t>2134712657</t>
  </si>
  <si>
    <t>721173204.S</t>
  </si>
  <si>
    <t>Potrubie z PVC - U odpadné pripájacie D 40 mm</t>
  </si>
  <si>
    <t>1550225730</t>
  </si>
  <si>
    <t>721173205</t>
  </si>
  <si>
    <t>Potrubie z novodurových rúr pripájacie D 50x1,8</t>
  </si>
  <si>
    <t>741391322</t>
  </si>
  <si>
    <t>721173206.S</t>
  </si>
  <si>
    <t>Potrubie z PVC - U odpadné pripájacie D 63 mm</t>
  </si>
  <si>
    <t>483150363</t>
  </si>
  <si>
    <t>721194105</t>
  </si>
  <si>
    <t>Zriadenie prípojky na potrubí vyvedenie a upevnenie odpadových výpustiek D 50x1,8</t>
  </si>
  <si>
    <t>1471181554</t>
  </si>
  <si>
    <t>721194109</t>
  </si>
  <si>
    <t>Zriadenie prípojky na potrubí vyvedenie a upevnenie odpadových výpustiek D 110x2, 3</t>
  </si>
  <si>
    <t>-1417057721</t>
  </si>
  <si>
    <t>721213000.S</t>
  </si>
  <si>
    <t>Montáž podlahového vpustu s vodorovným odtokom DN 50</t>
  </si>
  <si>
    <t>-247762961</t>
  </si>
  <si>
    <t>286630023600.S</t>
  </si>
  <si>
    <t>Podlahový vpust horizontálny odtok DN 50, mriežka/krytka nerez, zápachová uzávierka</t>
  </si>
  <si>
    <t>-729046969</t>
  </si>
  <si>
    <t>721259103</t>
  </si>
  <si>
    <t>Montáž HL</t>
  </si>
  <si>
    <t>-1127822380</t>
  </si>
  <si>
    <t>5516284201</t>
  </si>
  <si>
    <t>HL 900</t>
  </si>
  <si>
    <t>693764313</t>
  </si>
  <si>
    <t>721290111</t>
  </si>
  <si>
    <t>Ostatné - skúška tesnosti kanalizácie v objektoch vodou do DN 125</t>
  </si>
  <si>
    <t>-1925159340</t>
  </si>
  <si>
    <t>721290112.S</t>
  </si>
  <si>
    <t>Ostatné - skúška tesnosti kanalizácie v objektoch vodou DN 150 alebo DN 200</t>
  </si>
  <si>
    <t>-1762536925</t>
  </si>
  <si>
    <t>998721201</t>
  </si>
  <si>
    <t>1435114736</t>
  </si>
  <si>
    <t>722</t>
  </si>
  <si>
    <t>Zdravotechnika - vnútorný vodovod</t>
  </si>
  <si>
    <t>722130213.S</t>
  </si>
  <si>
    <t>Potrubie z oceľových rúr pozink. bezšvíkových bežných-11 353.0, 10 004.0 zvarov. bežných-11 343.00 DN 25</t>
  </si>
  <si>
    <t>65405947</t>
  </si>
  <si>
    <t>722130214.S</t>
  </si>
  <si>
    <t>Potrubie z oceľových rúr pozink. bezšvíkových bežných-11 353.0, 10 004.0 zvarov. bežných-11 343.00 DN 32</t>
  </si>
  <si>
    <t>-59578152</t>
  </si>
  <si>
    <t>722171111</t>
  </si>
  <si>
    <t>Potrubie plasthliníkové ALPEX-DUO Dxt 16x2 mm v kotúčoch</t>
  </si>
  <si>
    <t>353209009</t>
  </si>
  <si>
    <t>722171113</t>
  </si>
  <si>
    <t>Potrubie plasthliníkové ALPEX - DUO 20x2 mm v kotúčoch</t>
  </si>
  <si>
    <t>-824642092</t>
  </si>
  <si>
    <t>722171114</t>
  </si>
  <si>
    <t>Potrubie plasthliníkové ALPEX - DUO 26x3 mm v kotúčoch</t>
  </si>
  <si>
    <t>-1490493771</t>
  </si>
  <si>
    <t>27</t>
  </si>
  <si>
    <t>722171134</t>
  </si>
  <si>
    <t>Potrubie z plastických rúr PeX D32/3,0 lisovaním</t>
  </si>
  <si>
    <t>350284734</t>
  </si>
  <si>
    <t>722190401</t>
  </si>
  <si>
    <t>Vyvedenie a upevnenie výpustky</t>
  </si>
  <si>
    <t>496955054</t>
  </si>
  <si>
    <t>107</t>
  </si>
  <si>
    <t>722221015.S</t>
  </si>
  <si>
    <t>Montáž guľového kohúta závitového priameho pre vodu G 3/4</t>
  </si>
  <si>
    <t>-673676146</t>
  </si>
  <si>
    <t>108</t>
  </si>
  <si>
    <t>551110005000.S</t>
  </si>
  <si>
    <t>Guľový uzáver pre vodu 3/4", niklovaná mosadz</t>
  </si>
  <si>
    <t>-282011936</t>
  </si>
  <si>
    <t>105</t>
  </si>
  <si>
    <t>722221025.S</t>
  </si>
  <si>
    <t>Montáž guľového kohúta závitového priameho pre vodu G 5/4</t>
  </si>
  <si>
    <t>1906135914</t>
  </si>
  <si>
    <t>106</t>
  </si>
  <si>
    <t>551110005200.S</t>
  </si>
  <si>
    <t>Guľový uzáver pre vodu 5/4", niklovaná mosadz</t>
  </si>
  <si>
    <t>-1167240269</t>
  </si>
  <si>
    <t>103</t>
  </si>
  <si>
    <t>722250005.S</t>
  </si>
  <si>
    <t>Montáž hydrantového systému s tvarovo stálou hadicou D 25</t>
  </si>
  <si>
    <t>súb.</t>
  </si>
  <si>
    <t>-1553913255</t>
  </si>
  <si>
    <t>104</t>
  </si>
  <si>
    <t>449150003000.S</t>
  </si>
  <si>
    <t>Hydrantový systém s tvarovo stálou hadicou D 25</t>
  </si>
  <si>
    <t>-1521034168</t>
  </si>
  <si>
    <t>109</t>
  </si>
  <si>
    <t>722270176.S</t>
  </si>
  <si>
    <t xml:space="preserve">Montáž čerpadla </t>
  </si>
  <si>
    <t>1891146292</t>
  </si>
  <si>
    <t>110</t>
  </si>
  <si>
    <t>436330000900.S</t>
  </si>
  <si>
    <t>Čerpadlo</t>
  </si>
  <si>
    <t>-496258949</t>
  </si>
  <si>
    <t>722290226</t>
  </si>
  <si>
    <t>Tlaková skúška vodovodného potrubia</t>
  </si>
  <si>
    <t>217349165</t>
  </si>
  <si>
    <t>722290234</t>
  </si>
  <si>
    <t>Prepláchnutie a dezinfekcia vodovodného potrubia do DN 80</t>
  </si>
  <si>
    <t>1643161629</t>
  </si>
  <si>
    <t>998722201</t>
  </si>
  <si>
    <t>Presun hmôt pre vnútorný vodovod v objektoch výšky do 6 m</t>
  </si>
  <si>
    <t>62700288</t>
  </si>
  <si>
    <t>725</t>
  </si>
  <si>
    <t>Zdravotechnika - zariaď. predmety</t>
  </si>
  <si>
    <t>725119215.S</t>
  </si>
  <si>
    <t>Montáž záchodovej misy keramickej volne stojacej s rovným odpadom</t>
  </si>
  <si>
    <t>647328988</t>
  </si>
  <si>
    <t>642350000300.S</t>
  </si>
  <si>
    <t>Misa záchodová keramická voľne stojaca vodorovný odpad</t>
  </si>
  <si>
    <t>-617878051</t>
  </si>
  <si>
    <t>124</t>
  </si>
  <si>
    <t>642350000300.S1</t>
  </si>
  <si>
    <t>WX kombi pre imobilných</t>
  </si>
  <si>
    <t>-1857501428</t>
  </si>
  <si>
    <t>725129201.S</t>
  </si>
  <si>
    <t>Montáž pisoáru keramického bez splachovacej nádrže</t>
  </si>
  <si>
    <t>1676883539</t>
  </si>
  <si>
    <t>98</t>
  </si>
  <si>
    <t>642510000100.S</t>
  </si>
  <si>
    <t>Pisoár keramický</t>
  </si>
  <si>
    <t>-101937787</t>
  </si>
  <si>
    <t>725219701</t>
  </si>
  <si>
    <t xml:space="preserve">Montáž umývadla </t>
  </si>
  <si>
    <t>618466523</t>
  </si>
  <si>
    <t>6420136780</t>
  </si>
  <si>
    <t xml:space="preserve">Umývadlo </t>
  </si>
  <si>
    <t>408778231</t>
  </si>
  <si>
    <t>120</t>
  </si>
  <si>
    <t>64201367801</t>
  </si>
  <si>
    <t>Umývadlo pre imobilných</t>
  </si>
  <si>
    <t>-883056841</t>
  </si>
  <si>
    <t>725291112.S</t>
  </si>
  <si>
    <t>Montáž záchodového sedadla s poklopom</t>
  </si>
  <si>
    <t>-1654039315</t>
  </si>
  <si>
    <t>554330000300.S</t>
  </si>
  <si>
    <t>Záchodové sedadlo plastové s poklopom</t>
  </si>
  <si>
    <t>644950175</t>
  </si>
  <si>
    <t>125</t>
  </si>
  <si>
    <t>554330000300.S1</t>
  </si>
  <si>
    <t>Záchodové sedadlo plastové antibakteriálne</t>
  </si>
  <si>
    <t>-829684616</t>
  </si>
  <si>
    <t>725291113</t>
  </si>
  <si>
    <t>Montaž doplnkov zariadení kúpeľní a záchodov, drobné predmety (držiak na WC-papier, mydelnička)</t>
  </si>
  <si>
    <t>1308384577</t>
  </si>
  <si>
    <t>5523402990</t>
  </si>
  <si>
    <t>Nerezová sanita- držiak na toaletný papier</t>
  </si>
  <si>
    <t>101784668</t>
  </si>
  <si>
    <t>5523403030</t>
  </si>
  <si>
    <t>Mydelnička</t>
  </si>
  <si>
    <t>-156627470</t>
  </si>
  <si>
    <t>126</t>
  </si>
  <si>
    <t>725291114.S</t>
  </si>
  <si>
    <t>Montáž doplnkov zariadení kúpeľní a záchodov, madlá</t>
  </si>
  <si>
    <t>-984018017</t>
  </si>
  <si>
    <t>127</t>
  </si>
  <si>
    <t>552380012400.S</t>
  </si>
  <si>
    <t>Madlo nerezové pevné nástenné pre umývadlá</t>
  </si>
  <si>
    <t>1827793140</t>
  </si>
  <si>
    <t>552380012400.S1</t>
  </si>
  <si>
    <t>Madlo nerezové sklopné nástenné pre wc</t>
  </si>
  <si>
    <t>605385942</t>
  </si>
  <si>
    <t>725319112</t>
  </si>
  <si>
    <t>Montáž kuchynských drezov jednoduchých, hranatých, s rozmerom do 600x600 mm, bez výtokových armatúr</t>
  </si>
  <si>
    <t>-13988975</t>
  </si>
  <si>
    <t>552310001900</t>
  </si>
  <si>
    <t>Kuchynský drez nerezový</t>
  </si>
  <si>
    <t>-150154629</t>
  </si>
  <si>
    <t>725333360.S</t>
  </si>
  <si>
    <t>Montáž výlevky keramickej voľne stojacej bez výtokovej armatúry</t>
  </si>
  <si>
    <t>-269490304</t>
  </si>
  <si>
    <t>642710000100.S</t>
  </si>
  <si>
    <t>Výlevka stojatá keramická s plastovou mrežou</t>
  </si>
  <si>
    <t>-2075525664</t>
  </si>
  <si>
    <t>725539105.S</t>
  </si>
  <si>
    <t>Montáž elektrického ohrievača závesného zvislého do 200 L</t>
  </si>
  <si>
    <t>1227006122</t>
  </si>
  <si>
    <t>541320005800.S</t>
  </si>
  <si>
    <t>Ohrievač vody elektrický tlakový závesný zvislý akumulačný, objem 200 l</t>
  </si>
  <si>
    <t>1603355057</t>
  </si>
  <si>
    <t>725819201</t>
  </si>
  <si>
    <t>Montáž ventilu nástenného G 1/2</t>
  </si>
  <si>
    <t>-1053225577</t>
  </si>
  <si>
    <t>5517401570</t>
  </si>
  <si>
    <t>Ventil nástenný1/2"</t>
  </si>
  <si>
    <t>1394186792</t>
  </si>
  <si>
    <t>725819402</t>
  </si>
  <si>
    <t>Montáž ventilu bez pripojovacej rúrky G 1/2</t>
  </si>
  <si>
    <t>-1836607070</t>
  </si>
  <si>
    <t>5514109000</t>
  </si>
  <si>
    <t>Rohový ventil 1/2"</t>
  </si>
  <si>
    <t>58068534</t>
  </si>
  <si>
    <t>725829301</t>
  </si>
  <si>
    <t>Montáž batérie umývadlovej a drezovej stojankovej s mechanickým ovládaním G 1/2</t>
  </si>
  <si>
    <t>-2138346162</t>
  </si>
  <si>
    <t>5513006060</t>
  </si>
  <si>
    <t xml:space="preserve">Umývadlová stojanková batéria </t>
  </si>
  <si>
    <t>-866046102</t>
  </si>
  <si>
    <t>121</t>
  </si>
  <si>
    <t>5513006061</t>
  </si>
  <si>
    <t>Umývadlová batéria s lekarskou pákou</t>
  </si>
  <si>
    <t>-1331293640</t>
  </si>
  <si>
    <t>5513006651</t>
  </si>
  <si>
    <t xml:space="preserve">Drezová batéria </t>
  </si>
  <si>
    <t>-981818984</t>
  </si>
  <si>
    <t>725869302</t>
  </si>
  <si>
    <t>Montáž zápachovej uzávierky pre zariaďovacie predmety, umývadlová do D 50 (podomietková)</t>
  </si>
  <si>
    <t>-1093770007</t>
  </si>
  <si>
    <t>2863120264</t>
  </si>
  <si>
    <t>Podomietkový sifón pre umývadlo</t>
  </si>
  <si>
    <t>-1866283392</t>
  </si>
  <si>
    <t>122</t>
  </si>
  <si>
    <t>2863120265</t>
  </si>
  <si>
    <t>Podomietkový sifón pre umývadlo imobilných</t>
  </si>
  <si>
    <t>-1060989176</t>
  </si>
  <si>
    <t>123</t>
  </si>
  <si>
    <t>2863120266</t>
  </si>
  <si>
    <t>Výpusť umyvadlová click</t>
  </si>
  <si>
    <t>1375085697</t>
  </si>
  <si>
    <t>725869311</t>
  </si>
  <si>
    <t>Montáž zápachovej uzávierky pre zariaďovacie predmety, drezovej do D 50 (pre jeden drez)</t>
  </si>
  <si>
    <t>380623123</t>
  </si>
  <si>
    <t>551620007100</t>
  </si>
  <si>
    <t>Zápachová uzávierka kolenová pre jednodielne drezy, d 50 mm, G 1 1/2", vodorovný odtok, úsporný, s uhlovou hadicovou prípojkou, plast</t>
  </si>
  <si>
    <t>-2123015812</t>
  </si>
  <si>
    <t>725869351.S</t>
  </si>
  <si>
    <t>Montáž zápachovej uzávierky pre zariaďovacie predmety, výlevkovej do D 50 mm</t>
  </si>
  <si>
    <t>1519968835</t>
  </si>
  <si>
    <t>100</t>
  </si>
  <si>
    <t>551620014100.S</t>
  </si>
  <si>
    <t>Zápachová uzávierka kolenová d 50/50 mm, pre výlevku</t>
  </si>
  <si>
    <t>-18754368</t>
  </si>
  <si>
    <t>101</t>
  </si>
  <si>
    <t>725869371.S</t>
  </si>
  <si>
    <t>Montáž zápachovej uzávierky pre zariaďovacie predmety, pisoárovej do D 50 mm</t>
  </si>
  <si>
    <t>445164003</t>
  </si>
  <si>
    <t>102</t>
  </si>
  <si>
    <t>551620011000.S</t>
  </si>
  <si>
    <t>Zápachová uzávierka - sifón pre pisoáre DN 50</t>
  </si>
  <si>
    <t>540726096</t>
  </si>
  <si>
    <t>998725201</t>
  </si>
  <si>
    <t>Presun hmôt pre zariaďovacie predmety v objektoch výšky do 6 m</t>
  </si>
  <si>
    <t>776340109</t>
  </si>
  <si>
    <t>1-22-4 - Vykurovanie</t>
  </si>
  <si>
    <t xml:space="preserve">    733 - Ústredné kúrenie - rozvodné potrubie</t>
  </si>
  <si>
    <t xml:space="preserve">    734 - Ústredné kúrenie, armatúry.</t>
  </si>
  <si>
    <t xml:space="preserve">    735 - Ústredné kúrenie, vykurov. telesá</t>
  </si>
  <si>
    <t>713482308</t>
  </si>
  <si>
    <t>Montaž trubíc TUBOLIT DG</t>
  </si>
  <si>
    <t>-791362180</t>
  </si>
  <si>
    <t>283310006100</t>
  </si>
  <si>
    <t>Izolačná PE trubica TUBOLIT DG 18x30 mm (d potrubia x hr. izolácie), rozrezaná, AZ FLEX</t>
  </si>
  <si>
    <t>-797785257</t>
  </si>
  <si>
    <t>19,6078431372549*1,02 'Prepočítané koeficientom množstva</t>
  </si>
  <si>
    <t>733</t>
  </si>
  <si>
    <t>Ústredné kúrenie - rozvodné potrubie</t>
  </si>
  <si>
    <t>864510671</t>
  </si>
  <si>
    <t>734</t>
  </si>
  <si>
    <t>Ústredné kúrenie, armatúry.</t>
  </si>
  <si>
    <t>734109111</t>
  </si>
  <si>
    <t>Montáž termostatickej hlavice</t>
  </si>
  <si>
    <t>1505427639</t>
  </si>
  <si>
    <t>5518100017</t>
  </si>
  <si>
    <t>Termostatická hlavica OPTIMA</t>
  </si>
  <si>
    <t>183453022</t>
  </si>
  <si>
    <t>734209112</t>
  </si>
  <si>
    <t>Montáž závitovej armatúry s 2 závitmi do G 1/2</t>
  </si>
  <si>
    <t>1601060723</t>
  </si>
  <si>
    <t>551290006500</t>
  </si>
  <si>
    <t>Regulačné šróbenie rohové DV 020</t>
  </si>
  <si>
    <t>1206886510</t>
  </si>
  <si>
    <t>551290006501</t>
  </si>
  <si>
    <t>Regulačné šróbenie rohové DV 030</t>
  </si>
  <si>
    <t>-1309273015</t>
  </si>
  <si>
    <t>551290009900</t>
  </si>
  <si>
    <t>Sada Vekoluxivar regulačná rohová pre dvojtrubkový systém, s adaptérmi AVK 01</t>
  </si>
  <si>
    <t>sada</t>
  </si>
  <si>
    <t>-1473866007</t>
  </si>
  <si>
    <t>735</t>
  </si>
  <si>
    <t>Ústredné kúrenie, vykurov. telesá</t>
  </si>
  <si>
    <t>735153111</t>
  </si>
  <si>
    <t>Montáž vykurovacieho telesa</t>
  </si>
  <si>
    <t>-91366347</t>
  </si>
  <si>
    <t>484530015971.S</t>
  </si>
  <si>
    <t>Teleso vykurovacie doskové dvojradové oceľové, vxlxhĺ 600x1000x65-66 mm, s bočným pripojením</t>
  </si>
  <si>
    <t>-89688431</t>
  </si>
  <si>
    <t>7351531111</t>
  </si>
  <si>
    <t>Demontáž a spätná montáž vykurovacieho telesa</t>
  </si>
  <si>
    <t>-458702597</t>
  </si>
  <si>
    <t>735413080.S</t>
  </si>
  <si>
    <t>Montáž konvektora nástenného výšky  600 mm šírky 60 mm dĺžky 1000-1400 mm</t>
  </si>
  <si>
    <t>-597091717</t>
  </si>
  <si>
    <t>484540007410.S</t>
  </si>
  <si>
    <t>Konvektor nástenný, hĺxlxv 60-120x1000x600 mm s možnosťou bočného a spodného napojenia</t>
  </si>
  <si>
    <t>948055439</t>
  </si>
  <si>
    <t>998735201.S</t>
  </si>
  <si>
    <t>Presun hmôt pre vykurovacie telesá v objektoch výšky do 6 m</t>
  </si>
  <si>
    <t>-509881127</t>
  </si>
  <si>
    <t>210010011.S</t>
  </si>
  <si>
    <t>Rúrka ohybná elektroinštalačná typ 23-20, uložená pod omietkou</t>
  </si>
  <si>
    <t>-1127060667</t>
  </si>
  <si>
    <t>345710005460.S</t>
  </si>
  <si>
    <t>Rúrka ohybná 2320 s nízkou mechanickou odolnosťou z PE, bezhalogénová, D 20 mm</t>
  </si>
  <si>
    <t>-10642811</t>
  </si>
  <si>
    <t>210010301.S</t>
  </si>
  <si>
    <t>Krabica prístrojová bez zapojenia (1901, KP 68, KZ 3)</t>
  </si>
  <si>
    <t>1317915247</t>
  </si>
  <si>
    <t>345410002400.S</t>
  </si>
  <si>
    <t>Krabica inštalačná KU 68-1901 KA pod omietku</t>
  </si>
  <si>
    <t>737644445</t>
  </si>
  <si>
    <t>210800108.S</t>
  </si>
  <si>
    <t>Kábel medený uložený voľne CYKY 450/750 V 3x2,5</t>
  </si>
  <si>
    <t>2087250429</t>
  </si>
  <si>
    <t>1291844196</t>
  </si>
  <si>
    <t>1731438943</t>
  </si>
  <si>
    <t>1-22-5 - Preloženie vodomernej šachty</t>
  </si>
  <si>
    <t xml:space="preserve">    8 - Rúrové vedenie</t>
  </si>
  <si>
    <t>131201101.S</t>
  </si>
  <si>
    <t>Výkop nezapaženej jamy v hornine 3, do 100 m3</t>
  </si>
  <si>
    <t>-1727544059</t>
  </si>
  <si>
    <t>"výkop pre vodomernú šachtu"</t>
  </si>
  <si>
    <t>2,2*2,5*1,95</t>
  </si>
  <si>
    <t>131201109.S</t>
  </si>
  <si>
    <t>Hĺbenie nezapažených jám a zárezov. Príplatok za lepivosť horniny 3</t>
  </si>
  <si>
    <t>76867354</t>
  </si>
  <si>
    <t>-1745403633</t>
  </si>
  <si>
    <t>"vytlačená zemina"</t>
  </si>
  <si>
    <t>10,725</t>
  </si>
  <si>
    <t>845303582</t>
  </si>
  <si>
    <t>10,725*3</t>
  </si>
  <si>
    <t>-1948368358</t>
  </si>
  <si>
    <t>-2034447910</t>
  </si>
  <si>
    <t>10,725*1,6</t>
  </si>
  <si>
    <t>451572111.S</t>
  </si>
  <si>
    <t>Lôžko pod potrubie, stoky a drobné objekty, v otvorenom výkope z kameniva drobného ťaženého 0-4 mm</t>
  </si>
  <si>
    <t>1162089169</t>
  </si>
  <si>
    <t>"potrubie"</t>
  </si>
  <si>
    <t>"VŠ"1,7*2*0,3</t>
  </si>
  <si>
    <t>Rúrové vedenie</t>
  </si>
  <si>
    <t>722290226.S</t>
  </si>
  <si>
    <t>Tlaková skúška vodovodného potrubia závitového do DN 50</t>
  </si>
  <si>
    <t>1923816408</t>
  </si>
  <si>
    <t>722290234.S</t>
  </si>
  <si>
    <t>-1399884640</t>
  </si>
  <si>
    <t>871171000.S</t>
  </si>
  <si>
    <t>Montáž vodovodného potrubia z dvojvsrtvového PE 100 SDR11/PN16 zváraných natupo D 32x3,0 mm</t>
  </si>
  <si>
    <t>1041944484</t>
  </si>
  <si>
    <t>286130033400.S</t>
  </si>
  <si>
    <t>Rúra HDPE na vodu PE100 PN16 SDR11 32x3,0x100 m</t>
  </si>
  <si>
    <t>1862151958</t>
  </si>
  <si>
    <t>286530020100.S</t>
  </si>
  <si>
    <t>Koleno 90° na tupo PE 100, na vodu, plyn a kanalizáciu, SDR 11 D 32 mm</t>
  </si>
  <si>
    <t>-937827099</t>
  </si>
  <si>
    <t>891243321</t>
  </si>
  <si>
    <t>Montáž vodovodnej armatúry VŠ</t>
  </si>
  <si>
    <t>-291077235</t>
  </si>
  <si>
    <t>142610000100</t>
  </si>
  <si>
    <t>Rúra oceľová DN 80, dl. 300 mm</t>
  </si>
  <si>
    <t>2117035906</t>
  </si>
  <si>
    <t>551110005100.S</t>
  </si>
  <si>
    <t>Guľový uzáver pre vodu 1", niklovaná mosadz</t>
  </si>
  <si>
    <t>-1480913221</t>
  </si>
  <si>
    <t>286530245902</t>
  </si>
  <si>
    <t>Základný nosný rám (konzola) z nehrdzavejúcej ocele</t>
  </si>
  <si>
    <t>1393971337</t>
  </si>
  <si>
    <t>286580007900</t>
  </si>
  <si>
    <t>Napojovacia tvarovka ISO DN 1 1/2" , výstup 25-63</t>
  </si>
  <si>
    <t>122691089</t>
  </si>
  <si>
    <t>551110016900.S</t>
  </si>
  <si>
    <t xml:space="preserve">Spätný ventil 2" </t>
  </si>
  <si>
    <t>-706684641</t>
  </si>
  <si>
    <t>551110016500.S</t>
  </si>
  <si>
    <t xml:space="preserve">Spätný ventil 1" </t>
  </si>
  <si>
    <t>212290665</t>
  </si>
  <si>
    <t>422710001000</t>
  </si>
  <si>
    <t xml:space="preserve">Vodomer </t>
  </si>
  <si>
    <t>-1056972801</t>
  </si>
  <si>
    <t>893353001</t>
  </si>
  <si>
    <t>Osadenie prefabrikovanej vodomernej šachty, pôdorysnej plochy do 4,2 m2, hĺbky do 2,0 m</t>
  </si>
  <si>
    <t>-2144290532</t>
  </si>
  <si>
    <t>594300007900</t>
  </si>
  <si>
    <t>Vodomerná šachta kompletná s dnom a poklopom 1200/1500 mm</t>
  </si>
  <si>
    <t>-380777562</t>
  </si>
  <si>
    <t>899721131.S</t>
  </si>
  <si>
    <t>Označenie vodovodného potrubia bielou výstražnou fóliou</t>
  </si>
  <si>
    <t>292507709</t>
  </si>
  <si>
    <t>998276101.S</t>
  </si>
  <si>
    <t>Presun hmôt pre rúrové vedenie hĺbené z rúr z plast., hmôt alebo sklolamin. v otvorenom výkope</t>
  </si>
  <si>
    <t>-235647272</t>
  </si>
  <si>
    <t>1-22-6 - Kanalizačná prípojka</t>
  </si>
  <si>
    <t>132201101.S</t>
  </si>
  <si>
    <t>Výkop ryhy do šírky 600 mm v horn.3 do 100 m3</t>
  </si>
  <si>
    <t>990145693</t>
  </si>
  <si>
    <t>(23*0,5*1)/2</t>
  </si>
  <si>
    <t>132201109.S</t>
  </si>
  <si>
    <t>Príplatok k cene za lepivosť pri hĺbení rýh šírky do 600 mm zapažených i nezapažených s urovnaním dna v hornine 3</t>
  </si>
  <si>
    <t>630939077</t>
  </si>
  <si>
    <t>-1561067810</t>
  </si>
  <si>
    <t>11,5/2</t>
  </si>
  <si>
    <t>1119814550</t>
  </si>
  <si>
    <t>1,725+4,828</t>
  </si>
  <si>
    <t>1818141409</t>
  </si>
  <si>
    <t>6,553*3</t>
  </si>
  <si>
    <t>-1146527608</t>
  </si>
  <si>
    <t>-1454324018</t>
  </si>
  <si>
    <t>6,553*1,6</t>
  </si>
  <si>
    <t>174101001.S</t>
  </si>
  <si>
    <t>Zásyp sypaninou so zhutnením jám, šachiet, rýh, zárezov alebo okolo objektov do 100 m3</t>
  </si>
  <si>
    <t>139620386</t>
  </si>
  <si>
    <t>"výkopy spolu"</t>
  </si>
  <si>
    <t>11,5</t>
  </si>
  <si>
    <t>-1,725-4,828</t>
  </si>
  <si>
    <t>175101102.S</t>
  </si>
  <si>
    <t>Obsyp potrubia sypaninou z vhodných hornín 1 až 4 s prehodením sypaniny</t>
  </si>
  <si>
    <t>-1684518041</t>
  </si>
  <si>
    <t>23*0,5*0,46</t>
  </si>
  <si>
    <t>-3,14*(0,08)^2*23</t>
  </si>
  <si>
    <t>583310000100.S</t>
  </si>
  <si>
    <t>Kamenivo ťažené drobné frakcia 0-1 mm</t>
  </si>
  <si>
    <t>2003485887</t>
  </si>
  <si>
    <t>4,828*1,6</t>
  </si>
  <si>
    <t>-1745133158</t>
  </si>
  <si>
    <t>"pod potrubie"</t>
  </si>
  <si>
    <t>23*0,5*0,15</t>
  </si>
  <si>
    <t>850245121.S</t>
  </si>
  <si>
    <t>Dopojenie potrubia do jestvujúcej kanalizácie</t>
  </si>
  <si>
    <t>919280710</t>
  </si>
  <si>
    <t>871326026.S</t>
  </si>
  <si>
    <t>Montáž kanalizačného PVC-U potrubia hladkého plnostenného DN 150</t>
  </si>
  <si>
    <t>-2040807226</t>
  </si>
  <si>
    <t>286110006900.S</t>
  </si>
  <si>
    <t>Rúra PVC-U hladký, kanalizačný, gravitačný systém Dxr 160x4,0 mm, dĺ. 5 m, SN4 - napenená (viacvrstvová)</t>
  </si>
  <si>
    <t>-1854292782</t>
  </si>
  <si>
    <t>892311000.S</t>
  </si>
  <si>
    <t>Skúška tesnosti kanalizácie D 150 mm</t>
  </si>
  <si>
    <t>1460659408</t>
  </si>
  <si>
    <t>894810003.S</t>
  </si>
  <si>
    <t>Montáž PP revíznej kanalizačnej šachty priemeru 425 mm do výšky šachty 2 m s roznášacím prstencom a poklopom</t>
  </si>
  <si>
    <t>969583828</t>
  </si>
  <si>
    <t>286610032600.S</t>
  </si>
  <si>
    <t>Šachtové dno prietočné DN 160x0°-90°, ku kanalizačnej revíznej šachte 425 mm, PP</t>
  </si>
  <si>
    <t>849378053</t>
  </si>
  <si>
    <t>286610044900.S</t>
  </si>
  <si>
    <t>Teleskopická rúra s tesnením, ku kanalizačnej revíznej šachte 425 mm, dĺžka 375 mm, PVC-U</t>
  </si>
  <si>
    <t>-4250368</t>
  </si>
  <si>
    <t>286710035800.S</t>
  </si>
  <si>
    <t>Gumové tesnenie šachtovej rúry 425 mm ku kanalizačnej revíznej šachte 425 mm</t>
  </si>
  <si>
    <t>759166502</t>
  </si>
  <si>
    <t>286620000600.S</t>
  </si>
  <si>
    <t>Plastový PP poklop tr. zaťaženia A15, 425 mm na vlnovcovú šachtovú rúru</t>
  </si>
  <si>
    <t>-473858565</t>
  </si>
  <si>
    <t>899721132.S</t>
  </si>
  <si>
    <t>Označenie kanalizačného potrubia hnedou výstražnou fóliou</t>
  </si>
  <si>
    <t>-842342620</t>
  </si>
  <si>
    <t>-1397943986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</si>
</sst>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26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5" fillId="5" borderId="0" xfId="0" applyFont="1" applyFill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14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2" fillId="0" borderId="14" xfId="0" applyNumberFormat="1" applyFont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4" fontId="32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2" fillId="0" borderId="19" xfId="0" applyNumberFormat="1" applyFont="1" applyBorder="1" applyAlignment="1">
      <alignment vertical="center"/>
    </xf>
    <xf numFmtId="4" fontId="32" fillId="0" borderId="20" xfId="0" applyNumberFormat="1" applyFont="1" applyBorder="1" applyAlignment="1">
      <alignment vertical="center"/>
    </xf>
    <xf numFmtId="166" fontId="32" fillId="0" borderId="20" xfId="0" applyNumberFormat="1" applyFont="1" applyBorder="1" applyAlignment="1">
      <alignment vertical="center"/>
    </xf>
    <xf numFmtId="4" fontId="32" fillId="0" borderId="21" xfId="0" applyNumberFormat="1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5" fillId="5" borderId="0" xfId="0" applyFont="1" applyFill="1" applyAlignment="1">
      <alignment horizontal="left" vertical="center"/>
    </xf>
    <xf numFmtId="0" fontId="25" fillId="5" borderId="0" xfId="0" applyFont="1" applyFill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5" fillId="5" borderId="16" xfId="0" applyFont="1" applyFill="1" applyBorder="1" applyAlignment="1">
      <alignment horizontal="center" vertical="center" wrapText="1"/>
    </xf>
    <xf numFmtId="0" fontId="25" fillId="5" borderId="17" xfId="0" applyFont="1" applyFill="1" applyBorder="1" applyAlignment="1">
      <alignment horizontal="center" vertical="center" wrapText="1"/>
    </xf>
    <xf numFmtId="0" fontId="25" fillId="5" borderId="18" xfId="0" applyFont="1" applyFill="1" applyBorder="1" applyAlignment="1">
      <alignment horizontal="center" vertical="center" wrapText="1"/>
    </xf>
    <xf numFmtId="0" fontId="25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7" fillId="0" borderId="0" xfId="0" applyNumberFormat="1" applyFont="1" applyAlignment="1"/>
    <xf numFmtId="166" fontId="35" fillId="0" borderId="12" xfId="0" applyNumberFormat="1" applyFont="1" applyBorder="1" applyAlignment="1"/>
    <xf numFmtId="166" fontId="35" fillId="0" borderId="13" xfId="0" applyNumberFormat="1" applyFont="1" applyBorder="1" applyAlignment="1"/>
    <xf numFmtId="4" fontId="36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5" fillId="0" borderId="22" xfId="0" applyFont="1" applyBorder="1" applyAlignment="1" applyProtection="1">
      <alignment horizontal="center" vertical="center"/>
      <protection locked="0"/>
    </xf>
    <xf numFmtId="49" fontId="25" fillId="0" borderId="22" xfId="0" applyNumberFormat="1" applyFont="1" applyBorder="1" applyAlignment="1" applyProtection="1">
      <alignment horizontal="left" vertical="center" wrapText="1"/>
      <protection locked="0"/>
    </xf>
    <xf numFmtId="0" fontId="25" fillId="0" borderId="22" xfId="0" applyFont="1" applyBorder="1" applyAlignment="1" applyProtection="1">
      <alignment horizontal="left" vertical="center" wrapText="1"/>
      <protection locked="0"/>
    </xf>
    <xf numFmtId="0" fontId="25" fillId="0" borderId="22" xfId="0" applyFont="1" applyBorder="1" applyAlignment="1" applyProtection="1">
      <alignment horizontal="center" vertical="center" wrapText="1"/>
      <protection locked="0"/>
    </xf>
    <xf numFmtId="167" fontId="25" fillId="0" borderId="22" xfId="0" applyNumberFormat="1" applyFont="1" applyBorder="1" applyAlignment="1" applyProtection="1">
      <alignment vertical="center"/>
      <protection locked="0"/>
    </xf>
    <xf numFmtId="4" fontId="25" fillId="3" borderId="22" xfId="0" applyNumberFormat="1" applyFont="1" applyFill="1" applyBorder="1" applyAlignment="1" applyProtection="1">
      <alignment vertical="center"/>
      <protection locked="0"/>
    </xf>
    <xf numFmtId="4" fontId="25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6" fillId="3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>
      <alignment horizontal="center" vertical="center"/>
    </xf>
    <xf numFmtId="166" fontId="26" fillId="0" borderId="0" xfId="0" applyNumberFormat="1" applyFont="1" applyBorder="1" applyAlignment="1">
      <alignment vertical="center"/>
    </xf>
    <xf numFmtId="166" fontId="26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4" fontId="38" fillId="3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 locked="0"/>
    </xf>
    <xf numFmtId="0" fontId="39" fillId="0" borderId="22" xfId="0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3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167" fontId="25" fillId="3" borderId="22" xfId="0" applyNumberFormat="1" applyFont="1" applyFill="1" applyBorder="1" applyAlignment="1" applyProtection="1">
      <alignment vertical="center"/>
      <protection locked="0"/>
    </xf>
    <xf numFmtId="0" fontId="26" fillId="3" borderId="19" xfId="0" applyFont="1" applyFill="1" applyBorder="1" applyAlignment="1" applyProtection="1">
      <alignment horizontal="left" vertical="center"/>
      <protection locked="0"/>
    </xf>
    <xf numFmtId="0" fontId="26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166" fontId="26" fillId="0" borderId="21" xfId="0" applyNumberFormat="1" applyFont="1" applyBorder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0" fillId="0" borderId="0" xfId="0"/>
    <xf numFmtId="4" fontId="20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3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30" fillId="0" borderId="0" xfId="0" applyFont="1" applyAlignment="1">
      <alignment horizontal="left" vertical="center" wrapText="1"/>
    </xf>
    <xf numFmtId="4" fontId="27" fillId="0" borderId="0" xfId="0" applyNumberFormat="1" applyFont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25" fillId="5" borderId="6" xfId="0" applyFont="1" applyFill="1" applyBorder="1" applyAlignment="1">
      <alignment horizontal="center" vertical="center"/>
    </xf>
    <xf numFmtId="0" fontId="25" fillId="5" borderId="7" xfId="0" applyFont="1" applyFill="1" applyBorder="1" applyAlignment="1">
      <alignment horizontal="left" vertical="center"/>
    </xf>
    <xf numFmtId="0" fontId="25" fillId="5" borderId="7" xfId="0" applyFont="1" applyFill="1" applyBorder="1" applyAlignment="1">
      <alignment horizontal="right" vertical="center"/>
    </xf>
    <xf numFmtId="0" fontId="25" fillId="5" borderId="7" xfId="0" applyFont="1" applyFill="1" applyBorder="1" applyAlignment="1">
      <alignment horizontal="center" vertical="center"/>
    </xf>
    <xf numFmtId="0" fontId="25" fillId="5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2"/>
  <sheetViews>
    <sheetView showGridLines="0" tabSelected="1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1:74" s="1" customFormat="1" ht="36.950000000000003" customHeight="1">
      <c r="AR2" s="215" t="s">
        <v>5</v>
      </c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S2" s="18" t="s">
        <v>6</v>
      </c>
      <c r="BT2" s="18" t="s">
        <v>7</v>
      </c>
    </row>
    <row r="3" spans="1:74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7</v>
      </c>
    </row>
    <row r="4" spans="1:74" s="1" customFormat="1" ht="24.95" customHeight="1">
      <c r="B4" s="21"/>
      <c r="D4" s="22" t="s">
        <v>8</v>
      </c>
      <c r="AR4" s="21"/>
      <c r="AS4" s="23" t="s">
        <v>9</v>
      </c>
      <c r="BE4" s="24" t="s">
        <v>10</v>
      </c>
      <c r="BS4" s="18" t="s">
        <v>11</v>
      </c>
    </row>
    <row r="5" spans="1:74" s="1" customFormat="1" ht="12" customHeight="1">
      <c r="B5" s="21"/>
      <c r="D5" s="25" t="s">
        <v>12</v>
      </c>
      <c r="K5" s="230" t="s">
        <v>13</v>
      </c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R5" s="21"/>
      <c r="BE5" s="227" t="s">
        <v>14</v>
      </c>
      <c r="BS5" s="18" t="s">
        <v>6</v>
      </c>
    </row>
    <row r="6" spans="1:74" s="1" customFormat="1" ht="36.950000000000003" customHeight="1">
      <c r="B6" s="21"/>
      <c r="D6" s="27" t="s">
        <v>15</v>
      </c>
      <c r="K6" s="231" t="s">
        <v>16</v>
      </c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R6" s="21"/>
      <c r="BE6" s="228"/>
      <c r="BS6" s="18" t="s">
        <v>6</v>
      </c>
    </row>
    <row r="7" spans="1:74" s="1" customFormat="1" ht="12" customHeight="1">
      <c r="B7" s="21"/>
      <c r="D7" s="28" t="s">
        <v>17</v>
      </c>
      <c r="K7" s="26" t="s">
        <v>1</v>
      </c>
      <c r="AK7" s="28" t="s">
        <v>18</v>
      </c>
      <c r="AN7" s="26" t="s">
        <v>1</v>
      </c>
      <c r="AR7" s="21"/>
      <c r="BE7" s="228"/>
      <c r="BS7" s="18" t="s">
        <v>6</v>
      </c>
    </row>
    <row r="8" spans="1:74" s="1" customFormat="1" ht="12" customHeight="1">
      <c r="B8" s="21"/>
      <c r="D8" s="28" t="s">
        <v>19</v>
      </c>
      <c r="K8" s="26" t="s">
        <v>20</v>
      </c>
      <c r="AK8" s="28" t="s">
        <v>21</v>
      </c>
      <c r="AN8" s="29" t="s">
        <v>22</v>
      </c>
      <c r="AR8" s="21"/>
      <c r="BE8" s="228"/>
      <c r="BS8" s="18" t="s">
        <v>6</v>
      </c>
    </row>
    <row r="9" spans="1:74" s="1" customFormat="1" ht="14.45" customHeight="1">
      <c r="B9" s="21"/>
      <c r="AR9" s="21"/>
      <c r="BE9" s="228"/>
      <c r="BS9" s="18" t="s">
        <v>6</v>
      </c>
    </row>
    <row r="10" spans="1:74" s="1" customFormat="1" ht="12" customHeight="1">
      <c r="B10" s="21"/>
      <c r="D10" s="28" t="s">
        <v>23</v>
      </c>
      <c r="AK10" s="28" t="s">
        <v>24</v>
      </c>
      <c r="AN10" s="26" t="s">
        <v>1</v>
      </c>
      <c r="AR10" s="21"/>
      <c r="BE10" s="228"/>
      <c r="BS10" s="18" t="s">
        <v>6</v>
      </c>
    </row>
    <row r="11" spans="1:74" s="1" customFormat="1" ht="18.399999999999999" customHeight="1">
      <c r="B11" s="21"/>
      <c r="E11" s="26" t="s">
        <v>25</v>
      </c>
      <c r="AK11" s="28" t="s">
        <v>26</v>
      </c>
      <c r="AN11" s="26" t="s">
        <v>1</v>
      </c>
      <c r="AR11" s="21"/>
      <c r="BE11" s="228"/>
      <c r="BS11" s="18" t="s">
        <v>6</v>
      </c>
    </row>
    <row r="12" spans="1:74" s="1" customFormat="1" ht="6.95" customHeight="1">
      <c r="B12" s="21"/>
      <c r="AR12" s="21"/>
      <c r="BE12" s="228"/>
      <c r="BS12" s="18" t="s">
        <v>6</v>
      </c>
    </row>
    <row r="13" spans="1:74" s="1" customFormat="1" ht="12" customHeight="1">
      <c r="B13" s="21"/>
      <c r="D13" s="28" t="s">
        <v>27</v>
      </c>
      <c r="AK13" s="28" t="s">
        <v>24</v>
      </c>
      <c r="AN13" s="30" t="s">
        <v>28</v>
      </c>
      <c r="AR13" s="21"/>
      <c r="BE13" s="228"/>
      <c r="BS13" s="18" t="s">
        <v>6</v>
      </c>
    </row>
    <row r="14" spans="1:74" ht="12.75">
      <c r="B14" s="21"/>
      <c r="E14" s="232" t="s">
        <v>28</v>
      </c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8" t="s">
        <v>26</v>
      </c>
      <c r="AN14" s="30" t="s">
        <v>28</v>
      </c>
      <c r="AR14" s="21"/>
      <c r="BE14" s="228"/>
      <c r="BS14" s="18" t="s">
        <v>6</v>
      </c>
    </row>
    <row r="15" spans="1:74" s="1" customFormat="1" ht="6.95" customHeight="1">
      <c r="B15" s="21"/>
      <c r="AR15" s="21"/>
      <c r="BE15" s="228"/>
      <c r="BS15" s="18" t="s">
        <v>3</v>
      </c>
    </row>
    <row r="16" spans="1:74" s="1" customFormat="1" ht="12" customHeight="1">
      <c r="B16" s="21"/>
      <c r="D16" s="28" t="s">
        <v>29</v>
      </c>
      <c r="AK16" s="28" t="s">
        <v>24</v>
      </c>
      <c r="AN16" s="26" t="s">
        <v>1</v>
      </c>
      <c r="AR16" s="21"/>
      <c r="BE16" s="228"/>
      <c r="BS16" s="18" t="s">
        <v>3</v>
      </c>
    </row>
    <row r="17" spans="1:71" s="1" customFormat="1" ht="18.399999999999999" customHeight="1">
      <c r="B17" s="21"/>
      <c r="E17" s="26" t="s">
        <v>30</v>
      </c>
      <c r="AK17" s="28" t="s">
        <v>26</v>
      </c>
      <c r="AN17" s="26" t="s">
        <v>1</v>
      </c>
      <c r="AR17" s="21"/>
      <c r="BE17" s="228"/>
      <c r="BS17" s="18" t="s">
        <v>31</v>
      </c>
    </row>
    <row r="18" spans="1:71" s="1" customFormat="1" ht="6.95" customHeight="1">
      <c r="B18" s="21"/>
      <c r="AR18" s="21"/>
      <c r="BE18" s="228"/>
      <c r="BS18" s="18" t="s">
        <v>6</v>
      </c>
    </row>
    <row r="19" spans="1:71" s="1" customFormat="1" ht="12" customHeight="1">
      <c r="B19" s="21"/>
      <c r="D19" s="28" t="s">
        <v>32</v>
      </c>
      <c r="AK19" s="28" t="s">
        <v>24</v>
      </c>
      <c r="AN19" s="26" t="s">
        <v>1</v>
      </c>
      <c r="AR19" s="21"/>
      <c r="BE19" s="228"/>
      <c r="BS19" s="18" t="s">
        <v>6</v>
      </c>
    </row>
    <row r="20" spans="1:71" s="1" customFormat="1" ht="18.399999999999999" customHeight="1">
      <c r="B20" s="21"/>
      <c r="E20" s="26" t="s">
        <v>33</v>
      </c>
      <c r="AK20" s="28" t="s">
        <v>26</v>
      </c>
      <c r="AN20" s="26" t="s">
        <v>1</v>
      </c>
      <c r="AR20" s="21"/>
      <c r="BE20" s="228"/>
      <c r="BS20" s="18" t="s">
        <v>31</v>
      </c>
    </row>
    <row r="21" spans="1:71" s="1" customFormat="1" ht="6.95" customHeight="1">
      <c r="B21" s="21"/>
      <c r="AR21" s="21"/>
      <c r="BE21" s="228"/>
    </row>
    <row r="22" spans="1:71" s="1" customFormat="1" ht="12" customHeight="1">
      <c r="B22" s="21"/>
      <c r="D22" s="28" t="s">
        <v>34</v>
      </c>
      <c r="AR22" s="21"/>
      <c r="BE22" s="228"/>
    </row>
    <row r="23" spans="1:71" s="1" customFormat="1" ht="16.5" customHeight="1">
      <c r="B23" s="21"/>
      <c r="E23" s="234" t="s">
        <v>1</v>
      </c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R23" s="21"/>
      <c r="BE23" s="228"/>
    </row>
    <row r="24" spans="1:71" s="1" customFormat="1" ht="6.95" customHeight="1">
      <c r="B24" s="21"/>
      <c r="AR24" s="21"/>
      <c r="BE24" s="228"/>
    </row>
    <row r="25" spans="1:71" s="1" customFormat="1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28"/>
    </row>
    <row r="26" spans="1:71" s="2" customFormat="1" ht="25.9" customHeight="1">
      <c r="A26" s="33"/>
      <c r="B26" s="34"/>
      <c r="C26" s="33"/>
      <c r="D26" s="35" t="s">
        <v>35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35">
        <f>ROUND(AG94,2)</f>
        <v>0</v>
      </c>
      <c r="AL26" s="236"/>
      <c r="AM26" s="236"/>
      <c r="AN26" s="236"/>
      <c r="AO26" s="236"/>
      <c r="AP26" s="33"/>
      <c r="AQ26" s="33"/>
      <c r="AR26" s="34"/>
      <c r="BE26" s="228"/>
    </row>
    <row r="27" spans="1:7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28"/>
    </row>
    <row r="28" spans="1:71" s="2" customFormat="1" ht="12.7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37" t="s">
        <v>36</v>
      </c>
      <c r="M28" s="237"/>
      <c r="N28" s="237"/>
      <c r="O28" s="237"/>
      <c r="P28" s="237"/>
      <c r="Q28" s="33"/>
      <c r="R28" s="33"/>
      <c r="S28" s="33"/>
      <c r="T28" s="33"/>
      <c r="U28" s="33"/>
      <c r="V28" s="33"/>
      <c r="W28" s="237" t="s">
        <v>37</v>
      </c>
      <c r="X28" s="237"/>
      <c r="Y28" s="237"/>
      <c r="Z28" s="237"/>
      <c r="AA28" s="237"/>
      <c r="AB28" s="237"/>
      <c r="AC28" s="237"/>
      <c r="AD28" s="237"/>
      <c r="AE28" s="237"/>
      <c r="AF28" s="33"/>
      <c r="AG28" s="33"/>
      <c r="AH28" s="33"/>
      <c r="AI28" s="33"/>
      <c r="AJ28" s="33"/>
      <c r="AK28" s="237" t="s">
        <v>38</v>
      </c>
      <c r="AL28" s="237"/>
      <c r="AM28" s="237"/>
      <c r="AN28" s="237"/>
      <c r="AO28" s="237"/>
      <c r="AP28" s="33"/>
      <c r="AQ28" s="33"/>
      <c r="AR28" s="34"/>
      <c r="BE28" s="228"/>
    </row>
    <row r="29" spans="1:71" s="3" customFormat="1" ht="14.45" customHeight="1">
      <c r="B29" s="38"/>
      <c r="D29" s="28" t="s">
        <v>39</v>
      </c>
      <c r="F29" s="39" t="s">
        <v>40</v>
      </c>
      <c r="L29" s="219">
        <v>0.2</v>
      </c>
      <c r="M29" s="218"/>
      <c r="N29" s="218"/>
      <c r="O29" s="218"/>
      <c r="P29" s="218"/>
      <c r="Q29" s="40"/>
      <c r="R29" s="40"/>
      <c r="S29" s="40"/>
      <c r="T29" s="40"/>
      <c r="U29" s="40"/>
      <c r="V29" s="40"/>
      <c r="W29" s="217">
        <f>ROUND(AZ94, 2)</f>
        <v>0</v>
      </c>
      <c r="X29" s="218"/>
      <c r="Y29" s="218"/>
      <c r="Z29" s="218"/>
      <c r="AA29" s="218"/>
      <c r="AB29" s="218"/>
      <c r="AC29" s="218"/>
      <c r="AD29" s="218"/>
      <c r="AE29" s="218"/>
      <c r="AF29" s="40"/>
      <c r="AG29" s="40"/>
      <c r="AH29" s="40"/>
      <c r="AI29" s="40"/>
      <c r="AJ29" s="40"/>
      <c r="AK29" s="217">
        <f>ROUND(AV94, 2)</f>
        <v>0</v>
      </c>
      <c r="AL29" s="218"/>
      <c r="AM29" s="218"/>
      <c r="AN29" s="218"/>
      <c r="AO29" s="218"/>
      <c r="AP29" s="40"/>
      <c r="AQ29" s="40"/>
      <c r="AR29" s="41"/>
      <c r="AS29" s="40"/>
      <c r="AT29" s="40"/>
      <c r="AU29" s="40"/>
      <c r="AV29" s="40"/>
      <c r="AW29" s="40"/>
      <c r="AX29" s="40"/>
      <c r="AY29" s="40"/>
      <c r="AZ29" s="40"/>
      <c r="BE29" s="229"/>
    </row>
    <row r="30" spans="1:71" s="3" customFormat="1" ht="14.45" customHeight="1">
      <c r="B30" s="38"/>
      <c r="F30" s="39" t="s">
        <v>41</v>
      </c>
      <c r="L30" s="219">
        <v>0.2</v>
      </c>
      <c r="M30" s="218"/>
      <c r="N30" s="218"/>
      <c r="O30" s="218"/>
      <c r="P30" s="218"/>
      <c r="Q30" s="40"/>
      <c r="R30" s="40"/>
      <c r="S30" s="40"/>
      <c r="T30" s="40"/>
      <c r="U30" s="40"/>
      <c r="V30" s="40"/>
      <c r="W30" s="217">
        <f>ROUND(BA94, 2)</f>
        <v>0</v>
      </c>
      <c r="X30" s="218"/>
      <c r="Y30" s="218"/>
      <c r="Z30" s="218"/>
      <c r="AA30" s="218"/>
      <c r="AB30" s="218"/>
      <c r="AC30" s="218"/>
      <c r="AD30" s="218"/>
      <c r="AE30" s="218"/>
      <c r="AF30" s="40"/>
      <c r="AG30" s="40"/>
      <c r="AH30" s="40"/>
      <c r="AI30" s="40"/>
      <c r="AJ30" s="40"/>
      <c r="AK30" s="217">
        <f>ROUND(AW94, 2)</f>
        <v>0</v>
      </c>
      <c r="AL30" s="218"/>
      <c r="AM30" s="218"/>
      <c r="AN30" s="218"/>
      <c r="AO30" s="218"/>
      <c r="AP30" s="40"/>
      <c r="AQ30" s="40"/>
      <c r="AR30" s="41"/>
      <c r="AS30" s="40"/>
      <c r="AT30" s="40"/>
      <c r="AU30" s="40"/>
      <c r="AV30" s="40"/>
      <c r="AW30" s="40"/>
      <c r="AX30" s="40"/>
      <c r="AY30" s="40"/>
      <c r="AZ30" s="40"/>
      <c r="BE30" s="229"/>
    </row>
    <row r="31" spans="1:71" s="3" customFormat="1" ht="14.45" hidden="1" customHeight="1">
      <c r="B31" s="38"/>
      <c r="F31" s="28" t="s">
        <v>42</v>
      </c>
      <c r="L31" s="226">
        <v>0.2</v>
      </c>
      <c r="M31" s="225"/>
      <c r="N31" s="225"/>
      <c r="O31" s="225"/>
      <c r="P31" s="225"/>
      <c r="W31" s="224">
        <f>ROUND(BB94, 2)</f>
        <v>0</v>
      </c>
      <c r="X31" s="225"/>
      <c r="Y31" s="225"/>
      <c r="Z31" s="225"/>
      <c r="AA31" s="225"/>
      <c r="AB31" s="225"/>
      <c r="AC31" s="225"/>
      <c r="AD31" s="225"/>
      <c r="AE31" s="225"/>
      <c r="AK31" s="224">
        <v>0</v>
      </c>
      <c r="AL31" s="225"/>
      <c r="AM31" s="225"/>
      <c r="AN31" s="225"/>
      <c r="AO31" s="225"/>
      <c r="AR31" s="38"/>
      <c r="BE31" s="229"/>
    </row>
    <row r="32" spans="1:71" s="3" customFormat="1" ht="14.45" hidden="1" customHeight="1">
      <c r="B32" s="38"/>
      <c r="F32" s="28" t="s">
        <v>43</v>
      </c>
      <c r="L32" s="226">
        <v>0.2</v>
      </c>
      <c r="M32" s="225"/>
      <c r="N32" s="225"/>
      <c r="O32" s="225"/>
      <c r="P32" s="225"/>
      <c r="W32" s="224">
        <f>ROUND(BC94, 2)</f>
        <v>0</v>
      </c>
      <c r="X32" s="225"/>
      <c r="Y32" s="225"/>
      <c r="Z32" s="225"/>
      <c r="AA32" s="225"/>
      <c r="AB32" s="225"/>
      <c r="AC32" s="225"/>
      <c r="AD32" s="225"/>
      <c r="AE32" s="225"/>
      <c r="AK32" s="224">
        <v>0</v>
      </c>
      <c r="AL32" s="225"/>
      <c r="AM32" s="225"/>
      <c r="AN32" s="225"/>
      <c r="AO32" s="225"/>
      <c r="AR32" s="38"/>
      <c r="BE32" s="229"/>
    </row>
    <row r="33" spans="1:57" s="3" customFormat="1" ht="14.45" hidden="1" customHeight="1">
      <c r="B33" s="38"/>
      <c r="F33" s="39" t="s">
        <v>44</v>
      </c>
      <c r="L33" s="219">
        <v>0</v>
      </c>
      <c r="M33" s="218"/>
      <c r="N33" s="218"/>
      <c r="O33" s="218"/>
      <c r="P33" s="218"/>
      <c r="Q33" s="40"/>
      <c r="R33" s="40"/>
      <c r="S33" s="40"/>
      <c r="T33" s="40"/>
      <c r="U33" s="40"/>
      <c r="V33" s="40"/>
      <c r="W33" s="217">
        <f>ROUND(BD94, 2)</f>
        <v>0</v>
      </c>
      <c r="X33" s="218"/>
      <c r="Y33" s="218"/>
      <c r="Z33" s="218"/>
      <c r="AA33" s="218"/>
      <c r="AB33" s="218"/>
      <c r="AC33" s="218"/>
      <c r="AD33" s="218"/>
      <c r="AE33" s="218"/>
      <c r="AF33" s="40"/>
      <c r="AG33" s="40"/>
      <c r="AH33" s="40"/>
      <c r="AI33" s="40"/>
      <c r="AJ33" s="40"/>
      <c r="AK33" s="217">
        <v>0</v>
      </c>
      <c r="AL33" s="218"/>
      <c r="AM33" s="218"/>
      <c r="AN33" s="218"/>
      <c r="AO33" s="218"/>
      <c r="AP33" s="40"/>
      <c r="AQ33" s="40"/>
      <c r="AR33" s="41"/>
      <c r="AS33" s="40"/>
      <c r="AT33" s="40"/>
      <c r="AU33" s="40"/>
      <c r="AV33" s="40"/>
      <c r="AW33" s="40"/>
      <c r="AX33" s="40"/>
      <c r="AY33" s="40"/>
      <c r="AZ33" s="40"/>
      <c r="BE33" s="229"/>
    </row>
    <row r="34" spans="1:57" s="2" customFormat="1" ht="6.95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228"/>
    </row>
    <row r="35" spans="1:57" s="2" customFormat="1" ht="25.9" customHeight="1">
      <c r="A35" s="33"/>
      <c r="B35" s="34"/>
      <c r="C35" s="42"/>
      <c r="D35" s="43" t="s">
        <v>45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46</v>
      </c>
      <c r="U35" s="44"/>
      <c r="V35" s="44"/>
      <c r="W35" s="44"/>
      <c r="X35" s="223" t="s">
        <v>47</v>
      </c>
      <c r="Y35" s="221"/>
      <c r="Z35" s="221"/>
      <c r="AA35" s="221"/>
      <c r="AB35" s="221"/>
      <c r="AC35" s="44"/>
      <c r="AD35" s="44"/>
      <c r="AE35" s="44"/>
      <c r="AF35" s="44"/>
      <c r="AG35" s="44"/>
      <c r="AH35" s="44"/>
      <c r="AI35" s="44"/>
      <c r="AJ35" s="44"/>
      <c r="AK35" s="220">
        <f>SUM(AK26:AK33)</f>
        <v>0</v>
      </c>
      <c r="AL35" s="221"/>
      <c r="AM35" s="221"/>
      <c r="AN35" s="221"/>
      <c r="AO35" s="222"/>
      <c r="AP35" s="42"/>
      <c r="AQ35" s="42"/>
      <c r="AR35" s="34"/>
      <c r="BE35" s="33"/>
    </row>
    <row r="36" spans="1:57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45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1:57" s="1" customFormat="1" ht="14.45" customHeight="1">
      <c r="B38" s="21"/>
      <c r="AR38" s="21"/>
    </row>
    <row r="39" spans="1:57" s="1" customFormat="1" ht="14.45" customHeight="1">
      <c r="B39" s="21"/>
      <c r="AR39" s="21"/>
    </row>
    <row r="40" spans="1:57" s="1" customFormat="1" ht="14.45" customHeight="1">
      <c r="B40" s="21"/>
      <c r="AR40" s="21"/>
    </row>
    <row r="41" spans="1:57" s="1" customFormat="1" ht="14.45" customHeight="1">
      <c r="B41" s="21"/>
      <c r="AR41" s="21"/>
    </row>
    <row r="42" spans="1:57" s="1" customFormat="1" ht="14.45" customHeight="1">
      <c r="B42" s="21"/>
      <c r="AR42" s="21"/>
    </row>
    <row r="43" spans="1:57" s="1" customFormat="1" ht="14.45" customHeight="1">
      <c r="B43" s="21"/>
      <c r="AR43" s="21"/>
    </row>
    <row r="44" spans="1:57" s="1" customFormat="1" ht="14.45" customHeight="1">
      <c r="B44" s="21"/>
      <c r="AR44" s="21"/>
    </row>
    <row r="45" spans="1:57" s="1" customFormat="1" ht="14.45" customHeight="1">
      <c r="B45" s="21"/>
      <c r="AR45" s="21"/>
    </row>
    <row r="46" spans="1:57" s="1" customFormat="1" ht="14.45" customHeight="1">
      <c r="B46" s="21"/>
      <c r="AR46" s="21"/>
    </row>
    <row r="47" spans="1:57" s="1" customFormat="1" ht="14.45" customHeight="1">
      <c r="B47" s="21"/>
      <c r="AR47" s="21"/>
    </row>
    <row r="48" spans="1:57" s="1" customFormat="1" ht="14.45" customHeight="1">
      <c r="B48" s="21"/>
      <c r="AR48" s="21"/>
    </row>
    <row r="49" spans="1:57" s="2" customFormat="1" ht="14.45" customHeight="1">
      <c r="B49" s="46"/>
      <c r="D49" s="47" t="s">
        <v>48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7" t="s">
        <v>49</v>
      </c>
      <c r="AI49" s="48"/>
      <c r="AJ49" s="48"/>
      <c r="AK49" s="48"/>
      <c r="AL49" s="48"/>
      <c r="AM49" s="48"/>
      <c r="AN49" s="48"/>
      <c r="AO49" s="48"/>
      <c r="AR49" s="46"/>
    </row>
    <row r="50" spans="1:57">
      <c r="B50" s="21"/>
      <c r="AR50" s="21"/>
    </row>
    <row r="51" spans="1:57">
      <c r="B51" s="21"/>
      <c r="AR51" s="21"/>
    </row>
    <row r="52" spans="1:57">
      <c r="B52" s="21"/>
      <c r="AR52" s="21"/>
    </row>
    <row r="53" spans="1:57">
      <c r="B53" s="21"/>
      <c r="AR53" s="21"/>
    </row>
    <row r="54" spans="1:57">
      <c r="B54" s="21"/>
      <c r="AR54" s="21"/>
    </row>
    <row r="55" spans="1:57">
      <c r="B55" s="21"/>
      <c r="AR55" s="21"/>
    </row>
    <row r="56" spans="1:57">
      <c r="B56" s="21"/>
      <c r="AR56" s="21"/>
    </row>
    <row r="57" spans="1:57">
      <c r="B57" s="21"/>
      <c r="AR57" s="21"/>
    </row>
    <row r="58" spans="1:57">
      <c r="B58" s="21"/>
      <c r="AR58" s="21"/>
    </row>
    <row r="59" spans="1:57">
      <c r="B59" s="21"/>
      <c r="AR59" s="21"/>
    </row>
    <row r="60" spans="1:57" s="2" customFormat="1" ht="12.75">
      <c r="A60" s="33"/>
      <c r="B60" s="34"/>
      <c r="C60" s="33"/>
      <c r="D60" s="49" t="s">
        <v>50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9" t="s">
        <v>51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9" t="s">
        <v>50</v>
      </c>
      <c r="AI60" s="36"/>
      <c r="AJ60" s="36"/>
      <c r="AK60" s="36"/>
      <c r="AL60" s="36"/>
      <c r="AM60" s="49" t="s">
        <v>51</v>
      </c>
      <c r="AN60" s="36"/>
      <c r="AO60" s="36"/>
      <c r="AP60" s="33"/>
      <c r="AQ60" s="33"/>
      <c r="AR60" s="34"/>
      <c r="BE60" s="33"/>
    </row>
    <row r="61" spans="1:57">
      <c r="B61" s="21"/>
      <c r="AR61" s="21"/>
    </row>
    <row r="62" spans="1:57">
      <c r="B62" s="21"/>
      <c r="AR62" s="21"/>
    </row>
    <row r="63" spans="1:57">
      <c r="B63" s="21"/>
      <c r="AR63" s="21"/>
    </row>
    <row r="64" spans="1:57" s="2" customFormat="1" ht="12.75">
      <c r="A64" s="33"/>
      <c r="B64" s="34"/>
      <c r="C64" s="33"/>
      <c r="D64" s="47" t="s">
        <v>52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7" t="s">
        <v>53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4"/>
      <c r="BE64" s="33"/>
    </row>
    <row r="65" spans="1:57">
      <c r="B65" s="21"/>
      <c r="AR65" s="21"/>
    </row>
    <row r="66" spans="1:57">
      <c r="B66" s="21"/>
      <c r="AR66" s="21"/>
    </row>
    <row r="67" spans="1:57">
      <c r="B67" s="21"/>
      <c r="AR67" s="21"/>
    </row>
    <row r="68" spans="1:57">
      <c r="B68" s="21"/>
      <c r="AR68" s="21"/>
    </row>
    <row r="69" spans="1:57">
      <c r="B69" s="21"/>
      <c r="AR69" s="21"/>
    </row>
    <row r="70" spans="1:57">
      <c r="B70" s="21"/>
      <c r="AR70" s="21"/>
    </row>
    <row r="71" spans="1:57">
      <c r="B71" s="21"/>
      <c r="AR71" s="21"/>
    </row>
    <row r="72" spans="1:57">
      <c r="B72" s="21"/>
      <c r="AR72" s="21"/>
    </row>
    <row r="73" spans="1:57">
      <c r="B73" s="21"/>
      <c r="AR73" s="21"/>
    </row>
    <row r="74" spans="1:57">
      <c r="B74" s="21"/>
      <c r="AR74" s="21"/>
    </row>
    <row r="75" spans="1:57" s="2" customFormat="1" ht="12.75">
      <c r="A75" s="33"/>
      <c r="B75" s="34"/>
      <c r="C75" s="33"/>
      <c r="D75" s="49" t="s">
        <v>50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9" t="s">
        <v>51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9" t="s">
        <v>50</v>
      </c>
      <c r="AI75" s="36"/>
      <c r="AJ75" s="36"/>
      <c r="AK75" s="36"/>
      <c r="AL75" s="36"/>
      <c r="AM75" s="49" t="s">
        <v>51</v>
      </c>
      <c r="AN75" s="36"/>
      <c r="AO75" s="36"/>
      <c r="AP75" s="33"/>
      <c r="AQ75" s="33"/>
      <c r="AR75" s="34"/>
      <c r="BE75" s="33"/>
    </row>
    <row r="76" spans="1:57" s="2" customFormat="1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6.9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4"/>
      <c r="BE77" s="33"/>
    </row>
    <row r="81" spans="1:91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4"/>
      <c r="BE81" s="33"/>
    </row>
    <row r="82" spans="1:91" s="2" customFormat="1" ht="24.95" customHeight="1">
      <c r="A82" s="33"/>
      <c r="B82" s="34"/>
      <c r="C82" s="22" t="s">
        <v>54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9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1:91" s="4" customFormat="1" ht="12" customHeight="1">
      <c r="B84" s="55"/>
      <c r="C84" s="28" t="s">
        <v>12</v>
      </c>
      <c r="L84" s="4" t="str">
        <f>K5</f>
        <v>1-22-1</v>
      </c>
      <c r="AR84" s="55"/>
    </row>
    <row r="85" spans="1:91" s="5" customFormat="1" ht="36.950000000000003" customHeight="1">
      <c r="B85" s="56"/>
      <c r="C85" s="57" t="s">
        <v>15</v>
      </c>
      <c r="L85" s="248" t="str">
        <f>K6</f>
        <v>STAVEBNÉ ÚPRAVY KULTÚRNY DOM s.č. 237 so zmenou účelu prístavby KD na Materskú školu - prístavba, II. etapa</v>
      </c>
      <c r="M85" s="249"/>
      <c r="N85" s="249"/>
      <c r="O85" s="249"/>
      <c r="P85" s="249"/>
      <c r="Q85" s="249"/>
      <c r="R85" s="249"/>
      <c r="S85" s="249"/>
      <c r="T85" s="249"/>
      <c r="U85" s="249"/>
      <c r="V85" s="249"/>
      <c r="W85" s="249"/>
      <c r="X85" s="249"/>
      <c r="Y85" s="249"/>
      <c r="Z85" s="249"/>
      <c r="AA85" s="249"/>
      <c r="AB85" s="249"/>
      <c r="AC85" s="249"/>
      <c r="AD85" s="249"/>
      <c r="AE85" s="249"/>
      <c r="AF85" s="249"/>
      <c r="AG85" s="249"/>
      <c r="AH85" s="249"/>
      <c r="AI85" s="249"/>
      <c r="AJ85" s="249"/>
      <c r="AK85" s="249"/>
      <c r="AL85" s="249"/>
      <c r="AM85" s="249"/>
      <c r="AN85" s="249"/>
      <c r="AO85" s="249"/>
      <c r="AR85" s="56"/>
    </row>
    <row r="86" spans="1:91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91" s="2" customFormat="1" ht="12" customHeight="1">
      <c r="A87" s="33"/>
      <c r="B87" s="34"/>
      <c r="C87" s="28" t="s">
        <v>19</v>
      </c>
      <c r="D87" s="33"/>
      <c r="E87" s="33"/>
      <c r="F87" s="33"/>
      <c r="G87" s="33"/>
      <c r="H87" s="33"/>
      <c r="I87" s="33"/>
      <c r="J87" s="33"/>
      <c r="K87" s="33"/>
      <c r="L87" s="58" t="str">
        <f>IF(K8="","",K8)</f>
        <v>KN-C 901, 902/1,2, k.ú. Vavrišovo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8" t="s">
        <v>21</v>
      </c>
      <c r="AJ87" s="33"/>
      <c r="AK87" s="33"/>
      <c r="AL87" s="33"/>
      <c r="AM87" s="250" t="str">
        <f>IF(AN8= "","",AN8)</f>
        <v>19. 1. 2022</v>
      </c>
      <c r="AN87" s="250"/>
      <c r="AO87" s="33"/>
      <c r="AP87" s="33"/>
      <c r="AQ87" s="33"/>
      <c r="AR87" s="34"/>
      <c r="BE87" s="33"/>
    </row>
    <row r="88" spans="1:9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91" s="2" customFormat="1" ht="15.2" customHeight="1">
      <c r="A89" s="33"/>
      <c r="B89" s="34"/>
      <c r="C89" s="28" t="s">
        <v>23</v>
      </c>
      <c r="D89" s="33"/>
      <c r="E89" s="33"/>
      <c r="F89" s="33"/>
      <c r="G89" s="33"/>
      <c r="H89" s="33"/>
      <c r="I89" s="33"/>
      <c r="J89" s="33"/>
      <c r="K89" s="33"/>
      <c r="L89" s="4" t="str">
        <f>IF(E11= "","",E11)</f>
        <v>Obec Vavrišovo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8" t="s">
        <v>29</v>
      </c>
      <c r="AJ89" s="33"/>
      <c r="AK89" s="33"/>
      <c r="AL89" s="33"/>
      <c r="AM89" s="251" t="str">
        <f>IF(E17="","",E17)</f>
        <v>Ing. Bartková</v>
      </c>
      <c r="AN89" s="252"/>
      <c r="AO89" s="252"/>
      <c r="AP89" s="252"/>
      <c r="AQ89" s="33"/>
      <c r="AR89" s="34"/>
      <c r="AS89" s="253" t="s">
        <v>55</v>
      </c>
      <c r="AT89" s="254"/>
      <c r="AU89" s="60"/>
      <c r="AV89" s="60"/>
      <c r="AW89" s="60"/>
      <c r="AX89" s="60"/>
      <c r="AY89" s="60"/>
      <c r="AZ89" s="60"/>
      <c r="BA89" s="60"/>
      <c r="BB89" s="60"/>
      <c r="BC89" s="60"/>
      <c r="BD89" s="61"/>
      <c r="BE89" s="33"/>
    </row>
    <row r="90" spans="1:91" s="2" customFormat="1" ht="15.2" customHeight="1">
      <c r="A90" s="33"/>
      <c r="B90" s="34"/>
      <c r="C90" s="28" t="s">
        <v>27</v>
      </c>
      <c r="D90" s="33"/>
      <c r="E90" s="33"/>
      <c r="F90" s="33"/>
      <c r="G90" s="33"/>
      <c r="H90" s="33"/>
      <c r="I90" s="33"/>
      <c r="J90" s="33"/>
      <c r="K90" s="33"/>
      <c r="L90" s="4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8" t="s">
        <v>32</v>
      </c>
      <c r="AJ90" s="33"/>
      <c r="AK90" s="33"/>
      <c r="AL90" s="33"/>
      <c r="AM90" s="251" t="str">
        <f>IF(E20="","",E20)</f>
        <v>Peter Vandriak</v>
      </c>
      <c r="AN90" s="252"/>
      <c r="AO90" s="252"/>
      <c r="AP90" s="252"/>
      <c r="AQ90" s="33"/>
      <c r="AR90" s="34"/>
      <c r="AS90" s="255"/>
      <c r="AT90" s="256"/>
      <c r="AU90" s="62"/>
      <c r="AV90" s="62"/>
      <c r="AW90" s="62"/>
      <c r="AX90" s="62"/>
      <c r="AY90" s="62"/>
      <c r="AZ90" s="62"/>
      <c r="BA90" s="62"/>
      <c r="BB90" s="62"/>
      <c r="BC90" s="62"/>
      <c r="BD90" s="63"/>
      <c r="BE90" s="33"/>
    </row>
    <row r="91" spans="1:91" s="2" customFormat="1" ht="10.9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55"/>
      <c r="AT91" s="256"/>
      <c r="AU91" s="62"/>
      <c r="AV91" s="62"/>
      <c r="AW91" s="62"/>
      <c r="AX91" s="62"/>
      <c r="AY91" s="62"/>
      <c r="AZ91" s="62"/>
      <c r="BA91" s="62"/>
      <c r="BB91" s="62"/>
      <c r="BC91" s="62"/>
      <c r="BD91" s="63"/>
      <c r="BE91" s="33"/>
    </row>
    <row r="92" spans="1:91" s="2" customFormat="1" ht="29.25" customHeight="1">
      <c r="A92" s="33"/>
      <c r="B92" s="34"/>
      <c r="C92" s="243" t="s">
        <v>56</v>
      </c>
      <c r="D92" s="244"/>
      <c r="E92" s="244"/>
      <c r="F92" s="244"/>
      <c r="G92" s="244"/>
      <c r="H92" s="64"/>
      <c r="I92" s="246" t="s">
        <v>57</v>
      </c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  <c r="AE92" s="244"/>
      <c r="AF92" s="244"/>
      <c r="AG92" s="245" t="s">
        <v>58</v>
      </c>
      <c r="AH92" s="244"/>
      <c r="AI92" s="244"/>
      <c r="AJ92" s="244"/>
      <c r="AK92" s="244"/>
      <c r="AL92" s="244"/>
      <c r="AM92" s="244"/>
      <c r="AN92" s="246" t="s">
        <v>59</v>
      </c>
      <c r="AO92" s="244"/>
      <c r="AP92" s="247"/>
      <c r="AQ92" s="65" t="s">
        <v>60</v>
      </c>
      <c r="AR92" s="34"/>
      <c r="AS92" s="66" t="s">
        <v>61</v>
      </c>
      <c r="AT92" s="67" t="s">
        <v>62</v>
      </c>
      <c r="AU92" s="67" t="s">
        <v>63</v>
      </c>
      <c r="AV92" s="67" t="s">
        <v>64</v>
      </c>
      <c r="AW92" s="67" t="s">
        <v>65</v>
      </c>
      <c r="AX92" s="67" t="s">
        <v>66</v>
      </c>
      <c r="AY92" s="67" t="s">
        <v>67</v>
      </c>
      <c r="AZ92" s="67" t="s">
        <v>68</v>
      </c>
      <c r="BA92" s="67" t="s">
        <v>69</v>
      </c>
      <c r="BB92" s="67" t="s">
        <v>70</v>
      </c>
      <c r="BC92" s="67" t="s">
        <v>71</v>
      </c>
      <c r="BD92" s="68" t="s">
        <v>72</v>
      </c>
      <c r="BE92" s="33"/>
    </row>
    <row r="93" spans="1:91" s="2" customFormat="1" ht="10.9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9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1"/>
      <c r="BE93" s="33"/>
    </row>
    <row r="94" spans="1:91" s="6" customFormat="1" ht="32.450000000000003" customHeight="1">
      <c r="B94" s="72"/>
      <c r="C94" s="73" t="s">
        <v>73</v>
      </c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241">
        <f>ROUND(SUM(AG95:AG100),2)</f>
        <v>0</v>
      </c>
      <c r="AH94" s="241"/>
      <c r="AI94" s="241"/>
      <c r="AJ94" s="241"/>
      <c r="AK94" s="241"/>
      <c r="AL94" s="241"/>
      <c r="AM94" s="241"/>
      <c r="AN94" s="242">
        <f t="shared" ref="AN94:AN100" si="0">SUM(AG94,AT94)</f>
        <v>0</v>
      </c>
      <c r="AO94" s="242"/>
      <c r="AP94" s="242"/>
      <c r="AQ94" s="76" t="s">
        <v>1</v>
      </c>
      <c r="AR94" s="72"/>
      <c r="AS94" s="77">
        <f>ROUND(SUM(AS95:AS100),2)</f>
        <v>0</v>
      </c>
      <c r="AT94" s="78">
        <f t="shared" ref="AT94:AT100" si="1">ROUND(SUM(AV94:AW94),2)</f>
        <v>0</v>
      </c>
      <c r="AU94" s="79">
        <f>ROUND(SUM(AU95:AU100),5)</f>
        <v>0</v>
      </c>
      <c r="AV94" s="78">
        <f>ROUND(AZ94*L29,2)</f>
        <v>0</v>
      </c>
      <c r="AW94" s="78">
        <f>ROUND(BA94*L30,2)</f>
        <v>0</v>
      </c>
      <c r="AX94" s="78">
        <f>ROUND(BB94*L29,2)</f>
        <v>0</v>
      </c>
      <c r="AY94" s="78">
        <f>ROUND(BC94*L30,2)</f>
        <v>0</v>
      </c>
      <c r="AZ94" s="78">
        <f>ROUND(SUM(AZ95:AZ100),2)</f>
        <v>0</v>
      </c>
      <c r="BA94" s="78">
        <f>ROUND(SUM(BA95:BA100),2)</f>
        <v>0</v>
      </c>
      <c r="BB94" s="78">
        <f>ROUND(SUM(BB95:BB100),2)</f>
        <v>0</v>
      </c>
      <c r="BC94" s="78">
        <f>ROUND(SUM(BC95:BC100),2)</f>
        <v>0</v>
      </c>
      <c r="BD94" s="80">
        <f>ROUND(SUM(BD95:BD100),2)</f>
        <v>0</v>
      </c>
      <c r="BS94" s="81" t="s">
        <v>74</v>
      </c>
      <c r="BT94" s="81" t="s">
        <v>75</v>
      </c>
      <c r="BU94" s="82" t="s">
        <v>76</v>
      </c>
      <c r="BV94" s="81" t="s">
        <v>77</v>
      </c>
      <c r="BW94" s="81" t="s">
        <v>4</v>
      </c>
      <c r="BX94" s="81" t="s">
        <v>78</v>
      </c>
      <c r="CL94" s="81" t="s">
        <v>1</v>
      </c>
    </row>
    <row r="95" spans="1:91" s="7" customFormat="1" ht="16.5" customHeight="1">
      <c r="A95" s="83" t="s">
        <v>79</v>
      </c>
      <c r="B95" s="84"/>
      <c r="C95" s="85"/>
      <c r="D95" s="240" t="s">
        <v>13</v>
      </c>
      <c r="E95" s="240"/>
      <c r="F95" s="240"/>
      <c r="G95" s="240"/>
      <c r="H95" s="240"/>
      <c r="I95" s="86"/>
      <c r="J95" s="240" t="s">
        <v>80</v>
      </c>
      <c r="K95" s="240"/>
      <c r="L95" s="240"/>
      <c r="M95" s="240"/>
      <c r="N95" s="240"/>
      <c r="O95" s="240"/>
      <c r="P95" s="240"/>
      <c r="Q95" s="240"/>
      <c r="R95" s="240"/>
      <c r="S95" s="240"/>
      <c r="T95" s="240"/>
      <c r="U95" s="240"/>
      <c r="V95" s="240"/>
      <c r="W95" s="240"/>
      <c r="X95" s="240"/>
      <c r="Y95" s="240"/>
      <c r="Z95" s="240"/>
      <c r="AA95" s="240"/>
      <c r="AB95" s="240"/>
      <c r="AC95" s="240"/>
      <c r="AD95" s="240"/>
      <c r="AE95" s="240"/>
      <c r="AF95" s="240"/>
      <c r="AG95" s="238">
        <f>'1-22-1 - Architektúra a s...'!J30</f>
        <v>0</v>
      </c>
      <c r="AH95" s="239"/>
      <c r="AI95" s="239"/>
      <c r="AJ95" s="239"/>
      <c r="AK95" s="239"/>
      <c r="AL95" s="239"/>
      <c r="AM95" s="239"/>
      <c r="AN95" s="238">
        <f t="shared" si="0"/>
        <v>0</v>
      </c>
      <c r="AO95" s="239"/>
      <c r="AP95" s="239"/>
      <c r="AQ95" s="87" t="s">
        <v>81</v>
      </c>
      <c r="AR95" s="84"/>
      <c r="AS95" s="88">
        <v>0</v>
      </c>
      <c r="AT95" s="89">
        <f t="shared" si="1"/>
        <v>0</v>
      </c>
      <c r="AU95" s="90">
        <f>'1-22-1 - Architektúra a s...'!P132</f>
        <v>0</v>
      </c>
      <c r="AV95" s="89">
        <f>'1-22-1 - Architektúra a s...'!J33</f>
        <v>0</v>
      </c>
      <c r="AW95" s="89">
        <f>'1-22-1 - Architektúra a s...'!J34</f>
        <v>0</v>
      </c>
      <c r="AX95" s="89">
        <f>'1-22-1 - Architektúra a s...'!J35</f>
        <v>0</v>
      </c>
      <c r="AY95" s="89">
        <f>'1-22-1 - Architektúra a s...'!J36</f>
        <v>0</v>
      </c>
      <c r="AZ95" s="89">
        <f>'1-22-1 - Architektúra a s...'!F33</f>
        <v>0</v>
      </c>
      <c r="BA95" s="89">
        <f>'1-22-1 - Architektúra a s...'!F34</f>
        <v>0</v>
      </c>
      <c r="BB95" s="89">
        <f>'1-22-1 - Architektúra a s...'!F35</f>
        <v>0</v>
      </c>
      <c r="BC95" s="89">
        <f>'1-22-1 - Architektúra a s...'!F36</f>
        <v>0</v>
      </c>
      <c r="BD95" s="91">
        <f>'1-22-1 - Architektúra a s...'!F37</f>
        <v>0</v>
      </c>
      <c r="BT95" s="92" t="s">
        <v>82</v>
      </c>
      <c r="BV95" s="92" t="s">
        <v>77</v>
      </c>
      <c r="BW95" s="92" t="s">
        <v>83</v>
      </c>
      <c r="BX95" s="92" t="s">
        <v>4</v>
      </c>
      <c r="CL95" s="92" t="s">
        <v>1</v>
      </c>
      <c r="CM95" s="92" t="s">
        <v>75</v>
      </c>
    </row>
    <row r="96" spans="1:91" s="7" customFormat="1" ht="16.5" customHeight="1">
      <c r="A96" s="83" t="s">
        <v>79</v>
      </c>
      <c r="B96" s="84"/>
      <c r="C96" s="85"/>
      <c r="D96" s="240" t="s">
        <v>84</v>
      </c>
      <c r="E96" s="240"/>
      <c r="F96" s="240"/>
      <c r="G96" s="240"/>
      <c r="H96" s="240"/>
      <c r="I96" s="86"/>
      <c r="J96" s="240" t="s">
        <v>85</v>
      </c>
      <c r="K96" s="240"/>
      <c r="L96" s="240"/>
      <c r="M96" s="240"/>
      <c r="N96" s="240"/>
      <c r="O96" s="240"/>
      <c r="P96" s="240"/>
      <c r="Q96" s="240"/>
      <c r="R96" s="240"/>
      <c r="S96" s="240"/>
      <c r="T96" s="240"/>
      <c r="U96" s="240"/>
      <c r="V96" s="240"/>
      <c r="W96" s="240"/>
      <c r="X96" s="240"/>
      <c r="Y96" s="240"/>
      <c r="Z96" s="240"/>
      <c r="AA96" s="240"/>
      <c r="AB96" s="240"/>
      <c r="AC96" s="240"/>
      <c r="AD96" s="240"/>
      <c r="AE96" s="240"/>
      <c r="AF96" s="240"/>
      <c r="AG96" s="238">
        <f>'1-22-2 - Elektroinštalácia'!J30</f>
        <v>0</v>
      </c>
      <c r="AH96" s="239"/>
      <c r="AI96" s="239"/>
      <c r="AJ96" s="239"/>
      <c r="AK96" s="239"/>
      <c r="AL96" s="239"/>
      <c r="AM96" s="239"/>
      <c r="AN96" s="238">
        <f t="shared" si="0"/>
        <v>0</v>
      </c>
      <c r="AO96" s="239"/>
      <c r="AP96" s="239"/>
      <c r="AQ96" s="87" t="s">
        <v>81</v>
      </c>
      <c r="AR96" s="84"/>
      <c r="AS96" s="88">
        <v>0</v>
      </c>
      <c r="AT96" s="89">
        <f t="shared" si="1"/>
        <v>0</v>
      </c>
      <c r="AU96" s="90">
        <f>'1-22-2 - Elektroinštalácia'!P120</f>
        <v>0</v>
      </c>
      <c r="AV96" s="89">
        <f>'1-22-2 - Elektroinštalácia'!J33</f>
        <v>0</v>
      </c>
      <c r="AW96" s="89">
        <f>'1-22-2 - Elektroinštalácia'!J34</f>
        <v>0</v>
      </c>
      <c r="AX96" s="89">
        <f>'1-22-2 - Elektroinštalácia'!J35</f>
        <v>0</v>
      </c>
      <c r="AY96" s="89">
        <f>'1-22-2 - Elektroinštalácia'!J36</f>
        <v>0</v>
      </c>
      <c r="AZ96" s="89">
        <f>'1-22-2 - Elektroinštalácia'!F33</f>
        <v>0</v>
      </c>
      <c r="BA96" s="89">
        <f>'1-22-2 - Elektroinštalácia'!F34</f>
        <v>0</v>
      </c>
      <c r="BB96" s="89">
        <f>'1-22-2 - Elektroinštalácia'!F35</f>
        <v>0</v>
      </c>
      <c r="BC96" s="89">
        <f>'1-22-2 - Elektroinštalácia'!F36</f>
        <v>0</v>
      </c>
      <c r="BD96" s="91">
        <f>'1-22-2 - Elektroinštalácia'!F37</f>
        <v>0</v>
      </c>
      <c r="BT96" s="92" t="s">
        <v>82</v>
      </c>
      <c r="BV96" s="92" t="s">
        <v>77</v>
      </c>
      <c r="BW96" s="92" t="s">
        <v>86</v>
      </c>
      <c r="BX96" s="92" t="s">
        <v>4</v>
      </c>
      <c r="CL96" s="92" t="s">
        <v>1</v>
      </c>
      <c r="CM96" s="92" t="s">
        <v>75</v>
      </c>
    </row>
    <row r="97" spans="1:91" s="7" customFormat="1" ht="16.5" customHeight="1">
      <c r="A97" s="83" t="s">
        <v>79</v>
      </c>
      <c r="B97" s="84"/>
      <c r="C97" s="85"/>
      <c r="D97" s="240" t="s">
        <v>87</v>
      </c>
      <c r="E97" s="240"/>
      <c r="F97" s="240"/>
      <c r="G97" s="240"/>
      <c r="H97" s="240"/>
      <c r="I97" s="86"/>
      <c r="J97" s="240" t="s">
        <v>88</v>
      </c>
      <c r="K97" s="240"/>
      <c r="L97" s="240"/>
      <c r="M97" s="240"/>
      <c r="N97" s="240"/>
      <c r="O97" s="240"/>
      <c r="P97" s="240"/>
      <c r="Q97" s="240"/>
      <c r="R97" s="240"/>
      <c r="S97" s="240"/>
      <c r="T97" s="240"/>
      <c r="U97" s="240"/>
      <c r="V97" s="240"/>
      <c r="W97" s="240"/>
      <c r="X97" s="240"/>
      <c r="Y97" s="240"/>
      <c r="Z97" s="240"/>
      <c r="AA97" s="240"/>
      <c r="AB97" s="240"/>
      <c r="AC97" s="240"/>
      <c r="AD97" s="240"/>
      <c r="AE97" s="240"/>
      <c r="AF97" s="240"/>
      <c r="AG97" s="238">
        <f>'1-22-3 - Zdravotechnika'!J30</f>
        <v>0</v>
      </c>
      <c r="AH97" s="239"/>
      <c r="AI97" s="239"/>
      <c r="AJ97" s="239"/>
      <c r="AK97" s="239"/>
      <c r="AL97" s="239"/>
      <c r="AM97" s="239"/>
      <c r="AN97" s="238">
        <f t="shared" si="0"/>
        <v>0</v>
      </c>
      <c r="AO97" s="239"/>
      <c r="AP97" s="239"/>
      <c r="AQ97" s="87" t="s">
        <v>81</v>
      </c>
      <c r="AR97" s="84"/>
      <c r="AS97" s="88">
        <v>0</v>
      </c>
      <c r="AT97" s="89">
        <f t="shared" si="1"/>
        <v>0</v>
      </c>
      <c r="AU97" s="90">
        <f>'1-22-3 - Zdravotechnika'!P124</f>
        <v>0</v>
      </c>
      <c r="AV97" s="89">
        <f>'1-22-3 - Zdravotechnika'!J33</f>
        <v>0</v>
      </c>
      <c r="AW97" s="89">
        <f>'1-22-3 - Zdravotechnika'!J34</f>
        <v>0</v>
      </c>
      <c r="AX97" s="89">
        <f>'1-22-3 - Zdravotechnika'!J35</f>
        <v>0</v>
      </c>
      <c r="AY97" s="89">
        <f>'1-22-3 - Zdravotechnika'!J36</f>
        <v>0</v>
      </c>
      <c r="AZ97" s="89">
        <f>'1-22-3 - Zdravotechnika'!F33</f>
        <v>0</v>
      </c>
      <c r="BA97" s="89">
        <f>'1-22-3 - Zdravotechnika'!F34</f>
        <v>0</v>
      </c>
      <c r="BB97" s="89">
        <f>'1-22-3 - Zdravotechnika'!F35</f>
        <v>0</v>
      </c>
      <c r="BC97" s="89">
        <f>'1-22-3 - Zdravotechnika'!F36</f>
        <v>0</v>
      </c>
      <c r="BD97" s="91">
        <f>'1-22-3 - Zdravotechnika'!F37</f>
        <v>0</v>
      </c>
      <c r="BT97" s="92" t="s">
        <v>82</v>
      </c>
      <c r="BV97" s="92" t="s">
        <v>77</v>
      </c>
      <c r="BW97" s="92" t="s">
        <v>89</v>
      </c>
      <c r="BX97" s="92" t="s">
        <v>4</v>
      </c>
      <c r="CL97" s="92" t="s">
        <v>1</v>
      </c>
      <c r="CM97" s="92" t="s">
        <v>75</v>
      </c>
    </row>
    <row r="98" spans="1:91" s="7" customFormat="1" ht="16.5" customHeight="1">
      <c r="A98" s="83" t="s">
        <v>79</v>
      </c>
      <c r="B98" s="84"/>
      <c r="C98" s="85"/>
      <c r="D98" s="240" t="s">
        <v>90</v>
      </c>
      <c r="E98" s="240"/>
      <c r="F98" s="240"/>
      <c r="G98" s="240"/>
      <c r="H98" s="240"/>
      <c r="I98" s="86"/>
      <c r="J98" s="240" t="s">
        <v>91</v>
      </c>
      <c r="K98" s="240"/>
      <c r="L98" s="240"/>
      <c r="M98" s="240"/>
      <c r="N98" s="240"/>
      <c r="O98" s="240"/>
      <c r="P98" s="240"/>
      <c r="Q98" s="240"/>
      <c r="R98" s="240"/>
      <c r="S98" s="240"/>
      <c r="T98" s="240"/>
      <c r="U98" s="240"/>
      <c r="V98" s="240"/>
      <c r="W98" s="240"/>
      <c r="X98" s="240"/>
      <c r="Y98" s="240"/>
      <c r="Z98" s="240"/>
      <c r="AA98" s="240"/>
      <c r="AB98" s="240"/>
      <c r="AC98" s="240"/>
      <c r="AD98" s="240"/>
      <c r="AE98" s="240"/>
      <c r="AF98" s="240"/>
      <c r="AG98" s="238">
        <f>'1-22-4 - Vykurovanie'!J30</f>
        <v>0</v>
      </c>
      <c r="AH98" s="239"/>
      <c r="AI98" s="239"/>
      <c r="AJ98" s="239"/>
      <c r="AK98" s="239"/>
      <c r="AL98" s="239"/>
      <c r="AM98" s="239"/>
      <c r="AN98" s="238">
        <f t="shared" si="0"/>
        <v>0</v>
      </c>
      <c r="AO98" s="239"/>
      <c r="AP98" s="239"/>
      <c r="AQ98" s="87" t="s">
        <v>81</v>
      </c>
      <c r="AR98" s="84"/>
      <c r="AS98" s="88">
        <v>0</v>
      </c>
      <c r="AT98" s="89">
        <f t="shared" si="1"/>
        <v>0</v>
      </c>
      <c r="AU98" s="90">
        <f>'1-22-4 - Vykurovanie'!P123</f>
        <v>0</v>
      </c>
      <c r="AV98" s="89">
        <f>'1-22-4 - Vykurovanie'!J33</f>
        <v>0</v>
      </c>
      <c r="AW98" s="89">
        <f>'1-22-4 - Vykurovanie'!J34</f>
        <v>0</v>
      </c>
      <c r="AX98" s="89">
        <f>'1-22-4 - Vykurovanie'!J35</f>
        <v>0</v>
      </c>
      <c r="AY98" s="89">
        <f>'1-22-4 - Vykurovanie'!J36</f>
        <v>0</v>
      </c>
      <c r="AZ98" s="89">
        <f>'1-22-4 - Vykurovanie'!F33</f>
        <v>0</v>
      </c>
      <c r="BA98" s="89">
        <f>'1-22-4 - Vykurovanie'!F34</f>
        <v>0</v>
      </c>
      <c r="BB98" s="89">
        <f>'1-22-4 - Vykurovanie'!F35</f>
        <v>0</v>
      </c>
      <c r="BC98" s="89">
        <f>'1-22-4 - Vykurovanie'!F36</f>
        <v>0</v>
      </c>
      <c r="BD98" s="91">
        <f>'1-22-4 - Vykurovanie'!F37</f>
        <v>0</v>
      </c>
      <c r="BT98" s="92" t="s">
        <v>82</v>
      </c>
      <c r="BV98" s="92" t="s">
        <v>77</v>
      </c>
      <c r="BW98" s="92" t="s">
        <v>92</v>
      </c>
      <c r="BX98" s="92" t="s">
        <v>4</v>
      </c>
      <c r="CL98" s="92" t="s">
        <v>1</v>
      </c>
      <c r="CM98" s="92" t="s">
        <v>75</v>
      </c>
    </row>
    <row r="99" spans="1:91" s="7" customFormat="1" ht="16.5" customHeight="1">
      <c r="A99" s="83" t="s">
        <v>79</v>
      </c>
      <c r="B99" s="84"/>
      <c r="C99" s="85"/>
      <c r="D99" s="240" t="s">
        <v>93</v>
      </c>
      <c r="E99" s="240"/>
      <c r="F99" s="240"/>
      <c r="G99" s="240"/>
      <c r="H99" s="240"/>
      <c r="I99" s="86"/>
      <c r="J99" s="240" t="s">
        <v>94</v>
      </c>
      <c r="K99" s="240"/>
      <c r="L99" s="240"/>
      <c r="M99" s="240"/>
      <c r="N99" s="240"/>
      <c r="O99" s="240"/>
      <c r="P99" s="240"/>
      <c r="Q99" s="240"/>
      <c r="R99" s="240"/>
      <c r="S99" s="240"/>
      <c r="T99" s="240"/>
      <c r="U99" s="240"/>
      <c r="V99" s="240"/>
      <c r="W99" s="240"/>
      <c r="X99" s="240"/>
      <c r="Y99" s="240"/>
      <c r="Z99" s="240"/>
      <c r="AA99" s="240"/>
      <c r="AB99" s="240"/>
      <c r="AC99" s="240"/>
      <c r="AD99" s="240"/>
      <c r="AE99" s="240"/>
      <c r="AF99" s="240"/>
      <c r="AG99" s="238">
        <f>'1-22-5 - Preloženie vodom...'!J30</f>
        <v>0</v>
      </c>
      <c r="AH99" s="239"/>
      <c r="AI99" s="239"/>
      <c r="AJ99" s="239"/>
      <c r="AK99" s="239"/>
      <c r="AL99" s="239"/>
      <c r="AM99" s="239"/>
      <c r="AN99" s="238">
        <f t="shared" si="0"/>
        <v>0</v>
      </c>
      <c r="AO99" s="239"/>
      <c r="AP99" s="239"/>
      <c r="AQ99" s="87" t="s">
        <v>81</v>
      </c>
      <c r="AR99" s="84"/>
      <c r="AS99" s="88">
        <v>0</v>
      </c>
      <c r="AT99" s="89">
        <f t="shared" si="1"/>
        <v>0</v>
      </c>
      <c r="AU99" s="90">
        <f>'1-22-5 - Preloženie vodom...'!P121</f>
        <v>0</v>
      </c>
      <c r="AV99" s="89">
        <f>'1-22-5 - Preloženie vodom...'!J33</f>
        <v>0</v>
      </c>
      <c r="AW99" s="89">
        <f>'1-22-5 - Preloženie vodom...'!J34</f>
        <v>0</v>
      </c>
      <c r="AX99" s="89">
        <f>'1-22-5 - Preloženie vodom...'!J35</f>
        <v>0</v>
      </c>
      <c r="AY99" s="89">
        <f>'1-22-5 - Preloženie vodom...'!J36</f>
        <v>0</v>
      </c>
      <c r="AZ99" s="89">
        <f>'1-22-5 - Preloženie vodom...'!F33</f>
        <v>0</v>
      </c>
      <c r="BA99" s="89">
        <f>'1-22-5 - Preloženie vodom...'!F34</f>
        <v>0</v>
      </c>
      <c r="BB99" s="89">
        <f>'1-22-5 - Preloženie vodom...'!F35</f>
        <v>0</v>
      </c>
      <c r="BC99" s="89">
        <f>'1-22-5 - Preloženie vodom...'!F36</f>
        <v>0</v>
      </c>
      <c r="BD99" s="91">
        <f>'1-22-5 - Preloženie vodom...'!F37</f>
        <v>0</v>
      </c>
      <c r="BT99" s="92" t="s">
        <v>82</v>
      </c>
      <c r="BV99" s="92" t="s">
        <v>77</v>
      </c>
      <c r="BW99" s="92" t="s">
        <v>95</v>
      </c>
      <c r="BX99" s="92" t="s">
        <v>4</v>
      </c>
      <c r="CL99" s="92" t="s">
        <v>1</v>
      </c>
      <c r="CM99" s="92" t="s">
        <v>75</v>
      </c>
    </row>
    <row r="100" spans="1:91" s="7" customFormat="1" ht="16.5" customHeight="1">
      <c r="A100" s="83" t="s">
        <v>79</v>
      </c>
      <c r="B100" s="84"/>
      <c r="C100" s="85"/>
      <c r="D100" s="240" t="s">
        <v>96</v>
      </c>
      <c r="E100" s="240"/>
      <c r="F100" s="240"/>
      <c r="G100" s="240"/>
      <c r="H100" s="240"/>
      <c r="I100" s="86"/>
      <c r="J100" s="240" t="s">
        <v>97</v>
      </c>
      <c r="K100" s="240"/>
      <c r="L100" s="240"/>
      <c r="M100" s="240"/>
      <c r="N100" s="240"/>
      <c r="O100" s="240"/>
      <c r="P100" s="240"/>
      <c r="Q100" s="240"/>
      <c r="R100" s="240"/>
      <c r="S100" s="240"/>
      <c r="T100" s="240"/>
      <c r="U100" s="240"/>
      <c r="V100" s="240"/>
      <c r="W100" s="240"/>
      <c r="X100" s="240"/>
      <c r="Y100" s="240"/>
      <c r="Z100" s="240"/>
      <c r="AA100" s="240"/>
      <c r="AB100" s="240"/>
      <c r="AC100" s="240"/>
      <c r="AD100" s="240"/>
      <c r="AE100" s="240"/>
      <c r="AF100" s="240"/>
      <c r="AG100" s="238">
        <f>'1-22-6 - Kanalizačná príp...'!J30</f>
        <v>0</v>
      </c>
      <c r="AH100" s="239"/>
      <c r="AI100" s="239"/>
      <c r="AJ100" s="239"/>
      <c r="AK100" s="239"/>
      <c r="AL100" s="239"/>
      <c r="AM100" s="239"/>
      <c r="AN100" s="238">
        <f t="shared" si="0"/>
        <v>0</v>
      </c>
      <c r="AO100" s="239"/>
      <c r="AP100" s="239"/>
      <c r="AQ100" s="87" t="s">
        <v>81</v>
      </c>
      <c r="AR100" s="84"/>
      <c r="AS100" s="93">
        <v>0</v>
      </c>
      <c r="AT100" s="94">
        <f t="shared" si="1"/>
        <v>0</v>
      </c>
      <c r="AU100" s="95">
        <f>'1-22-6 - Kanalizačná príp...'!P121</f>
        <v>0</v>
      </c>
      <c r="AV100" s="94">
        <f>'1-22-6 - Kanalizačná príp...'!J33</f>
        <v>0</v>
      </c>
      <c r="AW100" s="94">
        <f>'1-22-6 - Kanalizačná príp...'!J34</f>
        <v>0</v>
      </c>
      <c r="AX100" s="94">
        <f>'1-22-6 - Kanalizačná príp...'!J35</f>
        <v>0</v>
      </c>
      <c r="AY100" s="94">
        <f>'1-22-6 - Kanalizačná príp...'!J36</f>
        <v>0</v>
      </c>
      <c r="AZ100" s="94">
        <f>'1-22-6 - Kanalizačná príp...'!F33</f>
        <v>0</v>
      </c>
      <c r="BA100" s="94">
        <f>'1-22-6 - Kanalizačná príp...'!F34</f>
        <v>0</v>
      </c>
      <c r="BB100" s="94">
        <f>'1-22-6 - Kanalizačná príp...'!F35</f>
        <v>0</v>
      </c>
      <c r="BC100" s="94">
        <f>'1-22-6 - Kanalizačná príp...'!F36</f>
        <v>0</v>
      </c>
      <c r="BD100" s="96">
        <f>'1-22-6 - Kanalizačná príp...'!F37</f>
        <v>0</v>
      </c>
      <c r="BT100" s="92" t="s">
        <v>82</v>
      </c>
      <c r="BV100" s="92" t="s">
        <v>77</v>
      </c>
      <c r="BW100" s="92" t="s">
        <v>98</v>
      </c>
      <c r="BX100" s="92" t="s">
        <v>4</v>
      </c>
      <c r="CL100" s="92" t="s">
        <v>1</v>
      </c>
      <c r="CM100" s="92" t="s">
        <v>75</v>
      </c>
    </row>
    <row r="101" spans="1:91" s="2" customFormat="1" ht="30" customHeight="1">
      <c r="A101" s="33"/>
      <c r="B101" s="34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4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</row>
    <row r="102" spans="1:91" s="2" customFormat="1" ht="6.95" customHeight="1">
      <c r="A102" s="33"/>
      <c r="B102" s="51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34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</row>
  </sheetData>
  <mergeCells count="62">
    <mergeCell ref="AS89:AT91"/>
    <mergeCell ref="AM90:AP90"/>
    <mergeCell ref="D97:H97"/>
    <mergeCell ref="J97:AF97"/>
    <mergeCell ref="AG97:AM97"/>
    <mergeCell ref="C92:G92"/>
    <mergeCell ref="AG92:AM92"/>
    <mergeCell ref="I92:AF92"/>
    <mergeCell ref="D95:H95"/>
    <mergeCell ref="AG95:AM95"/>
    <mergeCell ref="J95:AF95"/>
    <mergeCell ref="D100:H100"/>
    <mergeCell ref="J100:AF100"/>
    <mergeCell ref="AG94:AM94"/>
    <mergeCell ref="AN94:AP94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K30:AO30"/>
    <mergeCell ref="L30:P30"/>
    <mergeCell ref="W30:AE30"/>
    <mergeCell ref="L31:P31"/>
    <mergeCell ref="AN100:AP100"/>
    <mergeCell ref="AG100:AM100"/>
    <mergeCell ref="AN97:AP97"/>
    <mergeCell ref="AN92:AP92"/>
    <mergeCell ref="AN95:AP95"/>
    <mergeCell ref="L85:AO85"/>
    <mergeCell ref="AM87:AN87"/>
    <mergeCell ref="AM89:AP89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</mergeCells>
  <hyperlinks>
    <hyperlink ref="A95" location="'1-22-1 - Architektúra a s...'!C2" display="/" xr:uid="{00000000-0004-0000-0000-000000000000}"/>
    <hyperlink ref="A96" location="'1-22-2 - Elektroinštalácia'!C2" display="/" xr:uid="{00000000-0004-0000-0000-000001000000}"/>
    <hyperlink ref="A97" location="'1-22-3 - Zdravotechnika'!C2" display="/" xr:uid="{00000000-0004-0000-0000-000002000000}"/>
    <hyperlink ref="A98" location="'1-22-4 - Vykurovanie'!C2" display="/" xr:uid="{00000000-0004-0000-0000-000003000000}"/>
    <hyperlink ref="A99" location="'1-22-5 - Preloženie vodom...'!C2" display="/" xr:uid="{00000000-0004-0000-0000-000004000000}"/>
    <hyperlink ref="A100" location="'1-22-6 - Kanalizačná príp...'!C2" display="/" xr:uid="{00000000-0004-0000-0000-000005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439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5" t="s">
        <v>5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8" t="s">
        <v>83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4.95" customHeight="1">
      <c r="B4" s="21"/>
      <c r="D4" s="22" t="s">
        <v>99</v>
      </c>
      <c r="L4" s="21"/>
      <c r="M4" s="97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26.25" customHeight="1">
      <c r="B7" s="21"/>
      <c r="E7" s="258" t="str">
        <f>'Rekapitulácia stavby'!K6</f>
        <v>STAVEBNÉ ÚPRAVY KULTÚRNY DOM s.č. 237 so zmenou účelu prístavby KD na Materskú školu - prístavba, II. etapa</v>
      </c>
      <c r="F7" s="259"/>
      <c r="G7" s="259"/>
      <c r="H7" s="259"/>
      <c r="L7" s="21"/>
    </row>
    <row r="8" spans="1:46" s="2" customFormat="1" ht="12" customHeight="1">
      <c r="A8" s="33"/>
      <c r="B8" s="34"/>
      <c r="C8" s="33"/>
      <c r="D8" s="28" t="s">
        <v>100</v>
      </c>
      <c r="E8" s="33"/>
      <c r="F8" s="33"/>
      <c r="G8" s="33"/>
      <c r="H8" s="33"/>
      <c r="I8" s="33"/>
      <c r="J8" s="33"/>
      <c r="K8" s="33"/>
      <c r="L8" s="46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48" t="s">
        <v>101</v>
      </c>
      <c r="F9" s="257"/>
      <c r="G9" s="257"/>
      <c r="H9" s="257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17</v>
      </c>
      <c r="E11" s="33"/>
      <c r="F11" s="26" t="s">
        <v>1</v>
      </c>
      <c r="G11" s="33"/>
      <c r="H11" s="33"/>
      <c r="I11" s="28" t="s">
        <v>18</v>
      </c>
      <c r="J11" s="26" t="s">
        <v>1</v>
      </c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19</v>
      </c>
      <c r="E12" s="33"/>
      <c r="F12" s="26" t="s">
        <v>20</v>
      </c>
      <c r="G12" s="33"/>
      <c r="H12" s="33"/>
      <c r="I12" s="28" t="s">
        <v>21</v>
      </c>
      <c r="J12" s="59" t="str">
        <f>'Rekapitulácia stavby'!AN8</f>
        <v>19. 1. 2022</v>
      </c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23</v>
      </c>
      <c r="E14" s="33"/>
      <c r="F14" s="33"/>
      <c r="G14" s="33"/>
      <c r="H14" s="33"/>
      <c r="I14" s="28" t="s">
        <v>24</v>
      </c>
      <c r="J14" s="26" t="s">
        <v>1</v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">
        <v>25</v>
      </c>
      <c r="F15" s="33"/>
      <c r="G15" s="33"/>
      <c r="H15" s="33"/>
      <c r="I15" s="28" t="s">
        <v>26</v>
      </c>
      <c r="J15" s="26" t="s">
        <v>1</v>
      </c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27</v>
      </c>
      <c r="E17" s="33"/>
      <c r="F17" s="33"/>
      <c r="G17" s="33"/>
      <c r="H17" s="33"/>
      <c r="I17" s="28" t="s">
        <v>24</v>
      </c>
      <c r="J17" s="29" t="str">
        <f>'Rekapitulácia stavby'!AN13</f>
        <v>Vyplň údaj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60" t="str">
        <f>'Rekapitulácia stavby'!E14</f>
        <v>Vyplň údaj</v>
      </c>
      <c r="F18" s="230"/>
      <c r="G18" s="230"/>
      <c r="H18" s="230"/>
      <c r="I18" s="28" t="s">
        <v>26</v>
      </c>
      <c r="J18" s="29" t="str">
        <f>'Rekapitulácia stavby'!AN14</f>
        <v>Vyplň údaj</v>
      </c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29</v>
      </c>
      <c r="E20" s="33"/>
      <c r="F20" s="33"/>
      <c r="G20" s="33"/>
      <c r="H20" s="33"/>
      <c r="I20" s="28" t="s">
        <v>24</v>
      </c>
      <c r="J20" s="26" t="s">
        <v>1</v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30</v>
      </c>
      <c r="F21" s="33"/>
      <c r="G21" s="33"/>
      <c r="H21" s="33"/>
      <c r="I21" s="28" t="s">
        <v>26</v>
      </c>
      <c r="J21" s="26" t="s">
        <v>1</v>
      </c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32</v>
      </c>
      <c r="E23" s="33"/>
      <c r="F23" s="33"/>
      <c r="G23" s="33"/>
      <c r="H23" s="33"/>
      <c r="I23" s="28" t="s">
        <v>24</v>
      </c>
      <c r="J23" s="26" t="s">
        <v>1</v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33</v>
      </c>
      <c r="F24" s="33"/>
      <c r="G24" s="33"/>
      <c r="H24" s="33"/>
      <c r="I24" s="28" t="s">
        <v>26</v>
      </c>
      <c r="J24" s="26" t="s">
        <v>1</v>
      </c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34</v>
      </c>
      <c r="E26" s="33"/>
      <c r="F26" s="33"/>
      <c r="G26" s="33"/>
      <c r="H26" s="33"/>
      <c r="I26" s="33"/>
      <c r="J26" s="33"/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8"/>
      <c r="B27" s="99"/>
      <c r="C27" s="98"/>
      <c r="D27" s="98"/>
      <c r="E27" s="234" t="s">
        <v>1</v>
      </c>
      <c r="F27" s="234"/>
      <c r="G27" s="234"/>
      <c r="H27" s="234"/>
      <c r="I27" s="98"/>
      <c r="J27" s="98"/>
      <c r="K27" s="98"/>
      <c r="L27" s="100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70"/>
      <c r="E29" s="70"/>
      <c r="F29" s="70"/>
      <c r="G29" s="70"/>
      <c r="H29" s="70"/>
      <c r="I29" s="70"/>
      <c r="J29" s="70"/>
      <c r="K29" s="70"/>
      <c r="L29" s="4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1" t="s">
        <v>35</v>
      </c>
      <c r="E30" s="33"/>
      <c r="F30" s="33"/>
      <c r="G30" s="33"/>
      <c r="H30" s="33"/>
      <c r="I30" s="33"/>
      <c r="J30" s="75">
        <f>ROUND(J132, 2)</f>
        <v>0</v>
      </c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70"/>
      <c r="E31" s="70"/>
      <c r="F31" s="70"/>
      <c r="G31" s="70"/>
      <c r="H31" s="70"/>
      <c r="I31" s="70"/>
      <c r="J31" s="70"/>
      <c r="K31" s="70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37</v>
      </c>
      <c r="G32" s="33"/>
      <c r="H32" s="33"/>
      <c r="I32" s="37" t="s">
        <v>36</v>
      </c>
      <c r="J32" s="37" t="s">
        <v>38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2" t="s">
        <v>39</v>
      </c>
      <c r="E33" s="39" t="s">
        <v>40</v>
      </c>
      <c r="F33" s="103">
        <f>ROUND((SUM(BE132:BE438)),  2)</f>
        <v>0</v>
      </c>
      <c r="G33" s="104"/>
      <c r="H33" s="104"/>
      <c r="I33" s="105">
        <v>0.2</v>
      </c>
      <c r="J33" s="103">
        <f>ROUND(((SUM(BE132:BE438))*I33),  2)</f>
        <v>0</v>
      </c>
      <c r="K33" s="33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9" t="s">
        <v>41</v>
      </c>
      <c r="F34" s="103">
        <f>ROUND((SUM(BF132:BF438)),  2)</f>
        <v>0</v>
      </c>
      <c r="G34" s="104"/>
      <c r="H34" s="104"/>
      <c r="I34" s="105">
        <v>0.2</v>
      </c>
      <c r="J34" s="103">
        <f>ROUND(((SUM(BF132:BF438))*I34),  2)</f>
        <v>0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33"/>
      <c r="D35" s="33"/>
      <c r="E35" s="28" t="s">
        <v>42</v>
      </c>
      <c r="F35" s="106">
        <f>ROUND((SUM(BG132:BG438)),  2)</f>
        <v>0</v>
      </c>
      <c r="G35" s="33"/>
      <c r="H35" s="33"/>
      <c r="I35" s="107">
        <v>0.2</v>
      </c>
      <c r="J35" s="106">
        <f>0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28" t="s">
        <v>43</v>
      </c>
      <c r="F36" s="106">
        <f>ROUND((SUM(BH132:BH438)),  2)</f>
        <v>0</v>
      </c>
      <c r="G36" s="33"/>
      <c r="H36" s="33"/>
      <c r="I36" s="107">
        <v>0.2</v>
      </c>
      <c r="J36" s="106">
        <f>0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39" t="s">
        <v>44</v>
      </c>
      <c r="F37" s="103">
        <f>ROUND((SUM(BI132:BI438)),  2)</f>
        <v>0</v>
      </c>
      <c r="G37" s="104"/>
      <c r="H37" s="104"/>
      <c r="I37" s="105">
        <v>0</v>
      </c>
      <c r="J37" s="103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8"/>
      <c r="D39" s="109" t="s">
        <v>45</v>
      </c>
      <c r="E39" s="64"/>
      <c r="F39" s="64"/>
      <c r="G39" s="110" t="s">
        <v>46</v>
      </c>
      <c r="H39" s="111" t="s">
        <v>47</v>
      </c>
      <c r="I39" s="64"/>
      <c r="J39" s="112">
        <f>SUM(J30:J37)</f>
        <v>0</v>
      </c>
      <c r="K39" s="11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6"/>
      <c r="D50" s="47" t="s">
        <v>48</v>
      </c>
      <c r="E50" s="48"/>
      <c r="F50" s="48"/>
      <c r="G50" s="47" t="s">
        <v>49</v>
      </c>
      <c r="H50" s="48"/>
      <c r="I50" s="48"/>
      <c r="J50" s="48"/>
      <c r="K50" s="48"/>
      <c r="L50" s="4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9" t="s">
        <v>50</v>
      </c>
      <c r="E61" s="36"/>
      <c r="F61" s="114" t="s">
        <v>51</v>
      </c>
      <c r="G61" s="49" t="s">
        <v>50</v>
      </c>
      <c r="H61" s="36"/>
      <c r="I61" s="36"/>
      <c r="J61" s="115" t="s">
        <v>51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7" t="s">
        <v>52</v>
      </c>
      <c r="E65" s="50"/>
      <c r="F65" s="50"/>
      <c r="G65" s="47" t="s">
        <v>53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9" t="s">
        <v>50</v>
      </c>
      <c r="E76" s="36"/>
      <c r="F76" s="114" t="s">
        <v>51</v>
      </c>
      <c r="G76" s="49" t="s">
        <v>50</v>
      </c>
      <c r="H76" s="36"/>
      <c r="I76" s="36"/>
      <c r="J76" s="115" t="s">
        <v>51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2" t="s">
        <v>102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26.25" customHeight="1">
      <c r="A85" s="33"/>
      <c r="B85" s="34"/>
      <c r="C85" s="33"/>
      <c r="D85" s="33"/>
      <c r="E85" s="258" t="str">
        <f>E7</f>
        <v>STAVEBNÉ ÚPRAVY KULTÚRNY DOM s.č. 237 so zmenou účelu prístavby KD na Materskú školu - prístavba, II. etapa</v>
      </c>
      <c r="F85" s="259"/>
      <c r="G85" s="259"/>
      <c r="H85" s="259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100</v>
      </c>
      <c r="D86" s="33"/>
      <c r="E86" s="33"/>
      <c r="F86" s="33"/>
      <c r="G86" s="33"/>
      <c r="H86" s="33"/>
      <c r="I86" s="33"/>
      <c r="J86" s="33"/>
      <c r="K86" s="33"/>
      <c r="L86" s="46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48" t="str">
        <f>E9</f>
        <v>1-22-1 - Architektúra a stavebná časť</v>
      </c>
      <c r="F87" s="257"/>
      <c r="G87" s="257"/>
      <c r="H87" s="257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19</v>
      </c>
      <c r="D89" s="33"/>
      <c r="E89" s="33"/>
      <c r="F89" s="26" t="str">
        <f>F12</f>
        <v>KN-C 901, 902/1,2, k.ú. Vavrišovo</v>
      </c>
      <c r="G89" s="33"/>
      <c r="H89" s="33"/>
      <c r="I89" s="28" t="s">
        <v>21</v>
      </c>
      <c r="J89" s="59" t="str">
        <f>IF(J12="","",J12)</f>
        <v>19. 1. 2022</v>
      </c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2" customHeight="1">
      <c r="A91" s="33"/>
      <c r="B91" s="34"/>
      <c r="C91" s="28" t="s">
        <v>23</v>
      </c>
      <c r="D91" s="33"/>
      <c r="E91" s="33"/>
      <c r="F91" s="26" t="str">
        <f>E15</f>
        <v>Obec Vavrišovo</v>
      </c>
      <c r="G91" s="33"/>
      <c r="H91" s="33"/>
      <c r="I91" s="28" t="s">
        <v>29</v>
      </c>
      <c r="J91" s="31" t="str">
        <f>E21</f>
        <v>Ing. Bartková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8" t="s">
        <v>27</v>
      </c>
      <c r="D92" s="33"/>
      <c r="E92" s="33"/>
      <c r="F92" s="26" t="str">
        <f>IF(E18="","",E18)</f>
        <v>Vyplň údaj</v>
      </c>
      <c r="G92" s="33"/>
      <c r="H92" s="33"/>
      <c r="I92" s="28" t="s">
        <v>32</v>
      </c>
      <c r="J92" s="31" t="str">
        <f>E24</f>
        <v>Peter Vandriak</v>
      </c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16" t="s">
        <v>103</v>
      </c>
      <c r="D94" s="108"/>
      <c r="E94" s="108"/>
      <c r="F94" s="108"/>
      <c r="G94" s="108"/>
      <c r="H94" s="108"/>
      <c r="I94" s="108"/>
      <c r="J94" s="117" t="s">
        <v>104</v>
      </c>
      <c r="K94" s="108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18" t="s">
        <v>105</v>
      </c>
      <c r="D96" s="33"/>
      <c r="E96" s="33"/>
      <c r="F96" s="33"/>
      <c r="G96" s="33"/>
      <c r="H96" s="33"/>
      <c r="I96" s="33"/>
      <c r="J96" s="75">
        <f>J132</f>
        <v>0</v>
      </c>
      <c r="K96" s="3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106</v>
      </c>
    </row>
    <row r="97" spans="2:12" s="9" customFormat="1" ht="24.95" customHeight="1">
      <c r="B97" s="119"/>
      <c r="D97" s="120" t="s">
        <v>107</v>
      </c>
      <c r="E97" s="121"/>
      <c r="F97" s="121"/>
      <c r="G97" s="121"/>
      <c r="H97" s="121"/>
      <c r="I97" s="121"/>
      <c r="J97" s="122">
        <f>J133</f>
        <v>0</v>
      </c>
      <c r="L97" s="119"/>
    </row>
    <row r="98" spans="2:12" s="10" customFormat="1" ht="19.899999999999999" customHeight="1">
      <c r="B98" s="123"/>
      <c r="D98" s="124" t="s">
        <v>108</v>
      </c>
      <c r="E98" s="125"/>
      <c r="F98" s="125"/>
      <c r="G98" s="125"/>
      <c r="H98" s="125"/>
      <c r="I98" s="125"/>
      <c r="J98" s="126">
        <f>J134</f>
        <v>0</v>
      </c>
      <c r="L98" s="123"/>
    </row>
    <row r="99" spans="2:12" s="10" customFormat="1" ht="19.899999999999999" customHeight="1">
      <c r="B99" s="123"/>
      <c r="D99" s="124" t="s">
        <v>109</v>
      </c>
      <c r="E99" s="125"/>
      <c r="F99" s="125"/>
      <c r="G99" s="125"/>
      <c r="H99" s="125"/>
      <c r="I99" s="125"/>
      <c r="J99" s="126">
        <f>J152</f>
        <v>0</v>
      </c>
      <c r="L99" s="123"/>
    </row>
    <row r="100" spans="2:12" s="10" customFormat="1" ht="19.899999999999999" customHeight="1">
      <c r="B100" s="123"/>
      <c r="D100" s="124" t="s">
        <v>110</v>
      </c>
      <c r="E100" s="125"/>
      <c r="F100" s="125"/>
      <c r="G100" s="125"/>
      <c r="H100" s="125"/>
      <c r="I100" s="125"/>
      <c r="J100" s="126">
        <f>J167</f>
        <v>0</v>
      </c>
      <c r="L100" s="123"/>
    </row>
    <row r="101" spans="2:12" s="10" customFormat="1" ht="19.899999999999999" customHeight="1">
      <c r="B101" s="123"/>
      <c r="D101" s="124" t="s">
        <v>111</v>
      </c>
      <c r="E101" s="125"/>
      <c r="F101" s="125"/>
      <c r="G101" s="125"/>
      <c r="H101" s="125"/>
      <c r="I101" s="125"/>
      <c r="J101" s="126">
        <f>J182</f>
        <v>0</v>
      </c>
      <c r="L101" s="123"/>
    </row>
    <row r="102" spans="2:12" s="10" customFormat="1" ht="19.899999999999999" customHeight="1">
      <c r="B102" s="123"/>
      <c r="D102" s="124" t="s">
        <v>112</v>
      </c>
      <c r="E102" s="125"/>
      <c r="F102" s="125"/>
      <c r="G102" s="125"/>
      <c r="H102" s="125"/>
      <c r="I102" s="125"/>
      <c r="J102" s="126">
        <f>J196</f>
        <v>0</v>
      </c>
      <c r="L102" s="123"/>
    </row>
    <row r="103" spans="2:12" s="10" customFormat="1" ht="19.899999999999999" customHeight="1">
      <c r="B103" s="123"/>
      <c r="D103" s="124" t="s">
        <v>113</v>
      </c>
      <c r="E103" s="125"/>
      <c r="F103" s="125"/>
      <c r="G103" s="125"/>
      <c r="H103" s="125"/>
      <c r="I103" s="125"/>
      <c r="J103" s="126">
        <f>J283</f>
        <v>0</v>
      </c>
      <c r="L103" s="123"/>
    </row>
    <row r="104" spans="2:12" s="10" customFormat="1" ht="19.899999999999999" customHeight="1">
      <c r="B104" s="123"/>
      <c r="D104" s="124" t="s">
        <v>114</v>
      </c>
      <c r="E104" s="125"/>
      <c r="F104" s="125"/>
      <c r="G104" s="125"/>
      <c r="H104" s="125"/>
      <c r="I104" s="125"/>
      <c r="J104" s="126">
        <f>J328</f>
        <v>0</v>
      </c>
      <c r="L104" s="123"/>
    </row>
    <row r="105" spans="2:12" s="9" customFormat="1" ht="24.95" customHeight="1">
      <c r="B105" s="119"/>
      <c r="D105" s="120" t="s">
        <v>115</v>
      </c>
      <c r="E105" s="121"/>
      <c r="F105" s="121"/>
      <c r="G105" s="121"/>
      <c r="H105" s="121"/>
      <c r="I105" s="121"/>
      <c r="J105" s="122">
        <f>J330</f>
        <v>0</v>
      </c>
      <c r="L105" s="119"/>
    </row>
    <row r="106" spans="2:12" s="10" customFormat="1" ht="19.899999999999999" customHeight="1">
      <c r="B106" s="123"/>
      <c r="D106" s="124" t="s">
        <v>116</v>
      </c>
      <c r="E106" s="125"/>
      <c r="F106" s="125"/>
      <c r="G106" s="125"/>
      <c r="H106" s="125"/>
      <c r="I106" s="125"/>
      <c r="J106" s="126">
        <f>J331</f>
        <v>0</v>
      </c>
      <c r="L106" s="123"/>
    </row>
    <row r="107" spans="2:12" s="10" customFormat="1" ht="19.899999999999999" customHeight="1">
      <c r="B107" s="123"/>
      <c r="D107" s="124" t="s">
        <v>117</v>
      </c>
      <c r="E107" s="125"/>
      <c r="F107" s="125"/>
      <c r="G107" s="125"/>
      <c r="H107" s="125"/>
      <c r="I107" s="125"/>
      <c r="J107" s="126">
        <f>J337</f>
        <v>0</v>
      </c>
      <c r="L107" s="123"/>
    </row>
    <row r="108" spans="2:12" s="10" customFormat="1" ht="19.899999999999999" customHeight="1">
      <c r="B108" s="123"/>
      <c r="D108" s="124" t="s">
        <v>118</v>
      </c>
      <c r="E108" s="125"/>
      <c r="F108" s="125"/>
      <c r="G108" s="125"/>
      <c r="H108" s="125"/>
      <c r="I108" s="125"/>
      <c r="J108" s="126">
        <f>J370</f>
        <v>0</v>
      </c>
      <c r="L108" s="123"/>
    </row>
    <row r="109" spans="2:12" s="10" customFormat="1" ht="19.899999999999999" customHeight="1">
      <c r="B109" s="123"/>
      <c r="D109" s="124" t="s">
        <v>119</v>
      </c>
      <c r="E109" s="125"/>
      <c r="F109" s="125"/>
      <c r="G109" s="125"/>
      <c r="H109" s="125"/>
      <c r="I109" s="125"/>
      <c r="J109" s="126">
        <f>J388</f>
        <v>0</v>
      </c>
      <c r="L109" s="123"/>
    </row>
    <row r="110" spans="2:12" s="10" customFormat="1" ht="19.899999999999999" customHeight="1">
      <c r="B110" s="123"/>
      <c r="D110" s="124" t="s">
        <v>120</v>
      </c>
      <c r="E110" s="125"/>
      <c r="F110" s="125"/>
      <c r="G110" s="125"/>
      <c r="H110" s="125"/>
      <c r="I110" s="125"/>
      <c r="J110" s="126">
        <f>J411</f>
        <v>0</v>
      </c>
      <c r="L110" s="123"/>
    </row>
    <row r="111" spans="2:12" s="10" customFormat="1" ht="19.899999999999999" customHeight="1">
      <c r="B111" s="123"/>
      <c r="D111" s="124" t="s">
        <v>121</v>
      </c>
      <c r="E111" s="125"/>
      <c r="F111" s="125"/>
      <c r="G111" s="125"/>
      <c r="H111" s="125"/>
      <c r="I111" s="125"/>
      <c r="J111" s="126">
        <f>J425</f>
        <v>0</v>
      </c>
      <c r="L111" s="123"/>
    </row>
    <row r="112" spans="2:12" s="10" customFormat="1" ht="19.899999999999999" customHeight="1">
      <c r="B112" s="123"/>
      <c r="D112" s="124" t="s">
        <v>122</v>
      </c>
      <c r="E112" s="125"/>
      <c r="F112" s="125"/>
      <c r="G112" s="125"/>
      <c r="H112" s="125"/>
      <c r="I112" s="125"/>
      <c r="J112" s="126">
        <f>J434</f>
        <v>0</v>
      </c>
      <c r="L112" s="123"/>
    </row>
    <row r="113" spans="1:31" s="2" customFormat="1" ht="21.75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46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6.95" customHeight="1">
      <c r="A114" s="33"/>
      <c r="B114" s="51"/>
      <c r="C114" s="52"/>
      <c r="D114" s="52"/>
      <c r="E114" s="52"/>
      <c r="F114" s="52"/>
      <c r="G114" s="52"/>
      <c r="H114" s="52"/>
      <c r="I114" s="52"/>
      <c r="J114" s="52"/>
      <c r="K114" s="52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8" spans="1:31" s="2" customFormat="1" ht="6.95" customHeight="1">
      <c r="A118" s="33"/>
      <c r="B118" s="53"/>
      <c r="C118" s="54"/>
      <c r="D118" s="54"/>
      <c r="E118" s="54"/>
      <c r="F118" s="54"/>
      <c r="G118" s="54"/>
      <c r="H118" s="54"/>
      <c r="I118" s="54"/>
      <c r="J118" s="54"/>
      <c r="K118" s="54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24.95" customHeight="1">
      <c r="A119" s="33"/>
      <c r="B119" s="34"/>
      <c r="C119" s="22" t="s">
        <v>123</v>
      </c>
      <c r="D119" s="33"/>
      <c r="E119" s="33"/>
      <c r="F119" s="33"/>
      <c r="G119" s="33"/>
      <c r="H119" s="33"/>
      <c r="I119" s="33"/>
      <c r="J119" s="33"/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6.95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>
      <c r="A121" s="33"/>
      <c r="B121" s="34"/>
      <c r="C121" s="28" t="s">
        <v>15</v>
      </c>
      <c r="D121" s="33"/>
      <c r="E121" s="33"/>
      <c r="F121" s="33"/>
      <c r="G121" s="33"/>
      <c r="H121" s="33"/>
      <c r="I121" s="33"/>
      <c r="J121" s="33"/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26.25" customHeight="1">
      <c r="A122" s="33"/>
      <c r="B122" s="34"/>
      <c r="C122" s="33"/>
      <c r="D122" s="33"/>
      <c r="E122" s="258" t="str">
        <f>E7</f>
        <v>STAVEBNÉ ÚPRAVY KULTÚRNY DOM s.č. 237 so zmenou účelu prístavby KD na Materskú školu - prístavba, II. etapa</v>
      </c>
      <c r="F122" s="259"/>
      <c r="G122" s="259"/>
      <c r="H122" s="259"/>
      <c r="I122" s="33"/>
      <c r="J122" s="33"/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100</v>
      </c>
      <c r="D123" s="33"/>
      <c r="E123" s="33"/>
      <c r="F123" s="33"/>
      <c r="G123" s="33"/>
      <c r="H123" s="33"/>
      <c r="I123" s="33"/>
      <c r="J123" s="33"/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6.5" customHeight="1">
      <c r="A124" s="33"/>
      <c r="B124" s="34"/>
      <c r="C124" s="33"/>
      <c r="D124" s="33"/>
      <c r="E124" s="248" t="str">
        <f>E9</f>
        <v>1-22-1 - Architektúra a stavebná časť</v>
      </c>
      <c r="F124" s="257"/>
      <c r="G124" s="257"/>
      <c r="H124" s="257"/>
      <c r="I124" s="33"/>
      <c r="J124" s="33"/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5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6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2" customHeight="1">
      <c r="A126" s="33"/>
      <c r="B126" s="34"/>
      <c r="C126" s="28" t="s">
        <v>19</v>
      </c>
      <c r="D126" s="33"/>
      <c r="E126" s="33"/>
      <c r="F126" s="26" t="str">
        <f>F12</f>
        <v>KN-C 901, 902/1,2, k.ú. Vavrišovo</v>
      </c>
      <c r="G126" s="33"/>
      <c r="H126" s="33"/>
      <c r="I126" s="28" t="s">
        <v>21</v>
      </c>
      <c r="J126" s="59" t="str">
        <f>IF(J12="","",J12)</f>
        <v>19. 1. 2022</v>
      </c>
      <c r="K126" s="33"/>
      <c r="L126" s="46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6.95" customHeight="1">
      <c r="A127" s="33"/>
      <c r="B127" s="34"/>
      <c r="C127" s="33"/>
      <c r="D127" s="33"/>
      <c r="E127" s="33"/>
      <c r="F127" s="33"/>
      <c r="G127" s="33"/>
      <c r="H127" s="33"/>
      <c r="I127" s="33"/>
      <c r="J127" s="33"/>
      <c r="K127" s="33"/>
      <c r="L127" s="46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5.2" customHeight="1">
      <c r="A128" s="33"/>
      <c r="B128" s="34"/>
      <c r="C128" s="28" t="s">
        <v>23</v>
      </c>
      <c r="D128" s="33"/>
      <c r="E128" s="33"/>
      <c r="F128" s="26" t="str">
        <f>E15</f>
        <v>Obec Vavrišovo</v>
      </c>
      <c r="G128" s="33"/>
      <c r="H128" s="33"/>
      <c r="I128" s="28" t="s">
        <v>29</v>
      </c>
      <c r="J128" s="31" t="str">
        <f>E21</f>
        <v>Ing. Bartková</v>
      </c>
      <c r="K128" s="33"/>
      <c r="L128" s="46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15.2" customHeight="1">
      <c r="A129" s="33"/>
      <c r="B129" s="34"/>
      <c r="C129" s="28" t="s">
        <v>27</v>
      </c>
      <c r="D129" s="33"/>
      <c r="E129" s="33"/>
      <c r="F129" s="26" t="str">
        <f>IF(E18="","",E18)</f>
        <v>Vyplň údaj</v>
      </c>
      <c r="G129" s="33"/>
      <c r="H129" s="33"/>
      <c r="I129" s="28" t="s">
        <v>32</v>
      </c>
      <c r="J129" s="31" t="str">
        <f>E24</f>
        <v>Peter Vandriak</v>
      </c>
      <c r="K129" s="33"/>
      <c r="L129" s="46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0.35" customHeight="1">
      <c r="A130" s="33"/>
      <c r="B130" s="34"/>
      <c r="C130" s="33"/>
      <c r="D130" s="33"/>
      <c r="E130" s="33"/>
      <c r="F130" s="33"/>
      <c r="G130" s="33"/>
      <c r="H130" s="33"/>
      <c r="I130" s="33"/>
      <c r="J130" s="33"/>
      <c r="K130" s="33"/>
      <c r="L130" s="46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11" customFormat="1" ht="29.25" customHeight="1">
      <c r="A131" s="127"/>
      <c r="B131" s="128"/>
      <c r="C131" s="129" t="s">
        <v>124</v>
      </c>
      <c r="D131" s="130" t="s">
        <v>60</v>
      </c>
      <c r="E131" s="130" t="s">
        <v>56</v>
      </c>
      <c r="F131" s="130" t="s">
        <v>57</v>
      </c>
      <c r="G131" s="130" t="s">
        <v>125</v>
      </c>
      <c r="H131" s="130" t="s">
        <v>126</v>
      </c>
      <c r="I131" s="130" t="s">
        <v>127</v>
      </c>
      <c r="J131" s="131" t="s">
        <v>104</v>
      </c>
      <c r="K131" s="132" t="s">
        <v>128</v>
      </c>
      <c r="L131" s="133"/>
      <c r="M131" s="66" t="s">
        <v>1</v>
      </c>
      <c r="N131" s="67" t="s">
        <v>39</v>
      </c>
      <c r="O131" s="67" t="s">
        <v>129</v>
      </c>
      <c r="P131" s="67" t="s">
        <v>130</v>
      </c>
      <c r="Q131" s="67" t="s">
        <v>131</v>
      </c>
      <c r="R131" s="67" t="s">
        <v>132</v>
      </c>
      <c r="S131" s="67" t="s">
        <v>133</v>
      </c>
      <c r="T131" s="68" t="s">
        <v>134</v>
      </c>
      <c r="U131" s="127"/>
      <c r="V131" s="127"/>
      <c r="W131" s="127"/>
      <c r="X131" s="127"/>
      <c r="Y131" s="127"/>
      <c r="Z131" s="127"/>
      <c r="AA131" s="127"/>
      <c r="AB131" s="127"/>
      <c r="AC131" s="127"/>
      <c r="AD131" s="127"/>
      <c r="AE131" s="127"/>
    </row>
    <row r="132" spans="1:65" s="2" customFormat="1" ht="22.9" customHeight="1">
      <c r="A132" s="33"/>
      <c r="B132" s="34"/>
      <c r="C132" s="73" t="s">
        <v>105</v>
      </c>
      <c r="D132" s="33"/>
      <c r="E132" s="33"/>
      <c r="F132" s="33"/>
      <c r="G132" s="33"/>
      <c r="H132" s="33"/>
      <c r="I132" s="33"/>
      <c r="J132" s="134">
        <f>BK132</f>
        <v>0</v>
      </c>
      <c r="K132" s="33"/>
      <c r="L132" s="34"/>
      <c r="M132" s="69"/>
      <c r="N132" s="60"/>
      <c r="O132" s="70"/>
      <c r="P132" s="135">
        <f>P133+P330</f>
        <v>0</v>
      </c>
      <c r="Q132" s="70"/>
      <c r="R132" s="135">
        <f>R133+R330</f>
        <v>63.995234420000003</v>
      </c>
      <c r="S132" s="70"/>
      <c r="T132" s="136">
        <f>T133+T330</f>
        <v>4.8125156799999997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8" t="s">
        <v>74</v>
      </c>
      <c r="AU132" s="18" t="s">
        <v>106</v>
      </c>
      <c r="BK132" s="137">
        <f>BK133+BK330</f>
        <v>0</v>
      </c>
    </row>
    <row r="133" spans="1:65" s="12" customFormat="1" ht="25.9" customHeight="1">
      <c r="B133" s="138"/>
      <c r="D133" s="139" t="s">
        <v>74</v>
      </c>
      <c r="E133" s="140" t="s">
        <v>135</v>
      </c>
      <c r="F133" s="140" t="s">
        <v>136</v>
      </c>
      <c r="I133" s="141"/>
      <c r="J133" s="142">
        <f>BK133</f>
        <v>0</v>
      </c>
      <c r="L133" s="138"/>
      <c r="M133" s="143"/>
      <c r="N133" s="144"/>
      <c r="O133" s="144"/>
      <c r="P133" s="145">
        <f>P134+P152+P167+P182+P196+P283+P328</f>
        <v>0</v>
      </c>
      <c r="Q133" s="144"/>
      <c r="R133" s="145">
        <f>R134+R152+R167+R182+R196+R283+R328</f>
        <v>53.331674059999997</v>
      </c>
      <c r="S133" s="144"/>
      <c r="T133" s="146">
        <f>T134+T152+T167+T182+T196+T283+T328</f>
        <v>4.02644</v>
      </c>
      <c r="AR133" s="139" t="s">
        <v>82</v>
      </c>
      <c r="AT133" s="147" t="s">
        <v>74</v>
      </c>
      <c r="AU133" s="147" t="s">
        <v>75</v>
      </c>
      <c r="AY133" s="139" t="s">
        <v>137</v>
      </c>
      <c r="BK133" s="148">
        <f>BK134+BK152+BK167+BK182+BK196+BK283+BK328</f>
        <v>0</v>
      </c>
    </row>
    <row r="134" spans="1:65" s="12" customFormat="1" ht="22.9" customHeight="1">
      <c r="B134" s="138"/>
      <c r="D134" s="139" t="s">
        <v>74</v>
      </c>
      <c r="E134" s="149" t="s">
        <v>82</v>
      </c>
      <c r="F134" s="149" t="s">
        <v>138</v>
      </c>
      <c r="I134" s="141"/>
      <c r="J134" s="150">
        <f>BK134</f>
        <v>0</v>
      </c>
      <c r="L134" s="138"/>
      <c r="M134" s="143"/>
      <c r="N134" s="144"/>
      <c r="O134" s="144"/>
      <c r="P134" s="145">
        <f>SUM(P135:P151)</f>
        <v>0</v>
      </c>
      <c r="Q134" s="144"/>
      <c r="R134" s="145">
        <f>SUM(R135:R151)</f>
        <v>7.56</v>
      </c>
      <c r="S134" s="144"/>
      <c r="T134" s="146">
        <f>SUM(T135:T151)</f>
        <v>0</v>
      </c>
      <c r="AR134" s="139" t="s">
        <v>82</v>
      </c>
      <c r="AT134" s="147" t="s">
        <v>74</v>
      </c>
      <c r="AU134" s="147" t="s">
        <v>82</v>
      </c>
      <c r="AY134" s="139" t="s">
        <v>137</v>
      </c>
      <c r="BK134" s="148">
        <f>SUM(BK135:BK151)</f>
        <v>0</v>
      </c>
    </row>
    <row r="135" spans="1:65" s="2" customFormat="1" ht="21.75" customHeight="1">
      <c r="A135" s="33"/>
      <c r="B135" s="151"/>
      <c r="C135" s="152" t="s">
        <v>139</v>
      </c>
      <c r="D135" s="152" t="s">
        <v>140</v>
      </c>
      <c r="E135" s="153" t="s">
        <v>141</v>
      </c>
      <c r="F135" s="154" t="s">
        <v>142</v>
      </c>
      <c r="G135" s="155" t="s">
        <v>143</v>
      </c>
      <c r="H135" s="156">
        <v>4</v>
      </c>
      <c r="I135" s="157"/>
      <c r="J135" s="158">
        <f>ROUND(I135*H135,2)</f>
        <v>0</v>
      </c>
      <c r="K135" s="159"/>
      <c r="L135" s="34"/>
      <c r="M135" s="160" t="s">
        <v>1</v>
      </c>
      <c r="N135" s="161" t="s">
        <v>41</v>
      </c>
      <c r="O135" s="62"/>
      <c r="P135" s="162">
        <f>O135*H135</f>
        <v>0</v>
      </c>
      <c r="Q135" s="162">
        <v>0</v>
      </c>
      <c r="R135" s="162">
        <f>Q135*H135</f>
        <v>0</v>
      </c>
      <c r="S135" s="162">
        <v>0</v>
      </c>
      <c r="T135" s="163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4" t="s">
        <v>144</v>
      </c>
      <c r="AT135" s="164" t="s">
        <v>140</v>
      </c>
      <c r="AU135" s="164" t="s">
        <v>145</v>
      </c>
      <c r="AY135" s="18" t="s">
        <v>137</v>
      </c>
      <c r="BE135" s="165">
        <f>IF(N135="základná",J135,0)</f>
        <v>0</v>
      </c>
      <c r="BF135" s="165">
        <f>IF(N135="znížená",J135,0)</f>
        <v>0</v>
      </c>
      <c r="BG135" s="165">
        <f>IF(N135="zákl. prenesená",J135,0)</f>
        <v>0</v>
      </c>
      <c r="BH135" s="165">
        <f>IF(N135="zníž. prenesená",J135,0)</f>
        <v>0</v>
      </c>
      <c r="BI135" s="165">
        <f>IF(N135="nulová",J135,0)</f>
        <v>0</v>
      </c>
      <c r="BJ135" s="18" t="s">
        <v>145</v>
      </c>
      <c r="BK135" s="165">
        <f>ROUND(I135*H135,2)</f>
        <v>0</v>
      </c>
      <c r="BL135" s="18" t="s">
        <v>144</v>
      </c>
      <c r="BM135" s="164" t="s">
        <v>146</v>
      </c>
    </row>
    <row r="136" spans="1:65" s="13" customFormat="1">
      <c r="B136" s="166"/>
      <c r="D136" s="167" t="s">
        <v>147</v>
      </c>
      <c r="E136" s="168" t="s">
        <v>1</v>
      </c>
      <c r="F136" s="169" t="s">
        <v>148</v>
      </c>
      <c r="H136" s="170">
        <v>4</v>
      </c>
      <c r="I136" s="171"/>
      <c r="L136" s="166"/>
      <c r="M136" s="172"/>
      <c r="N136" s="173"/>
      <c r="O136" s="173"/>
      <c r="P136" s="173"/>
      <c r="Q136" s="173"/>
      <c r="R136" s="173"/>
      <c r="S136" s="173"/>
      <c r="T136" s="174"/>
      <c r="AT136" s="168" t="s">
        <v>147</v>
      </c>
      <c r="AU136" s="168" t="s">
        <v>145</v>
      </c>
      <c r="AV136" s="13" t="s">
        <v>145</v>
      </c>
      <c r="AW136" s="13" t="s">
        <v>31</v>
      </c>
      <c r="AX136" s="13" t="s">
        <v>75</v>
      </c>
      <c r="AY136" s="168" t="s">
        <v>137</v>
      </c>
    </row>
    <row r="137" spans="1:65" s="14" customFormat="1">
      <c r="B137" s="175"/>
      <c r="D137" s="167" t="s">
        <v>147</v>
      </c>
      <c r="E137" s="176" t="s">
        <v>1</v>
      </c>
      <c r="F137" s="177" t="s">
        <v>149</v>
      </c>
      <c r="H137" s="178">
        <v>4</v>
      </c>
      <c r="I137" s="179"/>
      <c r="L137" s="175"/>
      <c r="M137" s="180"/>
      <c r="N137" s="181"/>
      <c r="O137" s="181"/>
      <c r="P137" s="181"/>
      <c r="Q137" s="181"/>
      <c r="R137" s="181"/>
      <c r="S137" s="181"/>
      <c r="T137" s="182"/>
      <c r="AT137" s="176" t="s">
        <v>147</v>
      </c>
      <c r="AU137" s="176" t="s">
        <v>145</v>
      </c>
      <c r="AV137" s="14" t="s">
        <v>144</v>
      </c>
      <c r="AW137" s="14" t="s">
        <v>31</v>
      </c>
      <c r="AX137" s="14" t="s">
        <v>82</v>
      </c>
      <c r="AY137" s="176" t="s">
        <v>137</v>
      </c>
    </row>
    <row r="138" spans="1:65" s="2" customFormat="1" ht="24.2" customHeight="1">
      <c r="A138" s="33"/>
      <c r="B138" s="151"/>
      <c r="C138" s="152" t="s">
        <v>150</v>
      </c>
      <c r="D138" s="152" t="s">
        <v>140</v>
      </c>
      <c r="E138" s="153" t="s">
        <v>151</v>
      </c>
      <c r="F138" s="154" t="s">
        <v>152</v>
      </c>
      <c r="G138" s="155" t="s">
        <v>143</v>
      </c>
      <c r="H138" s="156">
        <v>4.9249999999999998</v>
      </c>
      <c r="I138" s="157"/>
      <c r="J138" s="158">
        <f>ROUND(I138*H138,2)</f>
        <v>0</v>
      </c>
      <c r="K138" s="159"/>
      <c r="L138" s="34"/>
      <c r="M138" s="160" t="s">
        <v>1</v>
      </c>
      <c r="N138" s="161" t="s">
        <v>41</v>
      </c>
      <c r="O138" s="62"/>
      <c r="P138" s="162">
        <f>O138*H138</f>
        <v>0</v>
      </c>
      <c r="Q138" s="162">
        <v>0</v>
      </c>
      <c r="R138" s="162">
        <f>Q138*H138</f>
        <v>0</v>
      </c>
      <c r="S138" s="162">
        <v>0</v>
      </c>
      <c r="T138" s="163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4" t="s">
        <v>144</v>
      </c>
      <c r="AT138" s="164" t="s">
        <v>140</v>
      </c>
      <c r="AU138" s="164" t="s">
        <v>145</v>
      </c>
      <c r="AY138" s="18" t="s">
        <v>137</v>
      </c>
      <c r="BE138" s="165">
        <f>IF(N138="základná",J138,0)</f>
        <v>0</v>
      </c>
      <c r="BF138" s="165">
        <f>IF(N138="znížená",J138,0)</f>
        <v>0</v>
      </c>
      <c r="BG138" s="165">
        <f>IF(N138="zákl. prenesená",J138,0)</f>
        <v>0</v>
      </c>
      <c r="BH138" s="165">
        <f>IF(N138="zníž. prenesená",J138,0)</f>
        <v>0</v>
      </c>
      <c r="BI138" s="165">
        <f>IF(N138="nulová",J138,0)</f>
        <v>0</v>
      </c>
      <c r="BJ138" s="18" t="s">
        <v>145</v>
      </c>
      <c r="BK138" s="165">
        <f>ROUND(I138*H138,2)</f>
        <v>0</v>
      </c>
      <c r="BL138" s="18" t="s">
        <v>144</v>
      </c>
      <c r="BM138" s="164" t="s">
        <v>153</v>
      </c>
    </row>
    <row r="139" spans="1:65" s="15" customFormat="1">
      <c r="B139" s="183"/>
      <c r="D139" s="167" t="s">
        <v>147</v>
      </c>
      <c r="E139" s="184" t="s">
        <v>1</v>
      </c>
      <c r="F139" s="185" t="s">
        <v>154</v>
      </c>
      <c r="H139" s="184" t="s">
        <v>1</v>
      </c>
      <c r="I139" s="186"/>
      <c r="L139" s="183"/>
      <c r="M139" s="187"/>
      <c r="N139" s="188"/>
      <c r="O139" s="188"/>
      <c r="P139" s="188"/>
      <c r="Q139" s="188"/>
      <c r="R139" s="188"/>
      <c r="S139" s="188"/>
      <c r="T139" s="189"/>
      <c r="AT139" s="184" t="s">
        <v>147</v>
      </c>
      <c r="AU139" s="184" t="s">
        <v>145</v>
      </c>
      <c r="AV139" s="15" t="s">
        <v>82</v>
      </c>
      <c r="AW139" s="15" t="s">
        <v>31</v>
      </c>
      <c r="AX139" s="15" t="s">
        <v>75</v>
      </c>
      <c r="AY139" s="184" t="s">
        <v>137</v>
      </c>
    </row>
    <row r="140" spans="1:65" s="13" customFormat="1">
      <c r="B140" s="166"/>
      <c r="D140" s="167" t="s">
        <v>147</v>
      </c>
      <c r="E140" s="168" t="s">
        <v>1</v>
      </c>
      <c r="F140" s="169" t="s">
        <v>155</v>
      </c>
      <c r="H140" s="170">
        <v>4.9249999999999998</v>
      </c>
      <c r="I140" s="171"/>
      <c r="L140" s="166"/>
      <c r="M140" s="172"/>
      <c r="N140" s="173"/>
      <c r="O140" s="173"/>
      <c r="P140" s="173"/>
      <c r="Q140" s="173"/>
      <c r="R140" s="173"/>
      <c r="S140" s="173"/>
      <c r="T140" s="174"/>
      <c r="AT140" s="168" t="s">
        <v>147</v>
      </c>
      <c r="AU140" s="168" t="s">
        <v>145</v>
      </c>
      <c r="AV140" s="13" t="s">
        <v>145</v>
      </c>
      <c r="AW140" s="13" t="s">
        <v>31</v>
      </c>
      <c r="AX140" s="13" t="s">
        <v>75</v>
      </c>
      <c r="AY140" s="168" t="s">
        <v>137</v>
      </c>
    </row>
    <row r="141" spans="1:65" s="14" customFormat="1">
      <c r="B141" s="175"/>
      <c r="D141" s="167" t="s">
        <v>147</v>
      </c>
      <c r="E141" s="176" t="s">
        <v>1</v>
      </c>
      <c r="F141" s="177" t="s">
        <v>149</v>
      </c>
      <c r="H141" s="178">
        <v>4.9249999999999998</v>
      </c>
      <c r="I141" s="179"/>
      <c r="L141" s="175"/>
      <c r="M141" s="180"/>
      <c r="N141" s="181"/>
      <c r="O141" s="181"/>
      <c r="P141" s="181"/>
      <c r="Q141" s="181"/>
      <c r="R141" s="181"/>
      <c r="S141" s="181"/>
      <c r="T141" s="182"/>
      <c r="AT141" s="176" t="s">
        <v>147</v>
      </c>
      <c r="AU141" s="176" t="s">
        <v>145</v>
      </c>
      <c r="AV141" s="14" t="s">
        <v>144</v>
      </c>
      <c r="AW141" s="14" t="s">
        <v>31</v>
      </c>
      <c r="AX141" s="14" t="s">
        <v>82</v>
      </c>
      <c r="AY141" s="176" t="s">
        <v>137</v>
      </c>
    </row>
    <row r="142" spans="1:65" s="2" customFormat="1" ht="33" customHeight="1">
      <c r="A142" s="33"/>
      <c r="B142" s="151"/>
      <c r="C142" s="152" t="s">
        <v>156</v>
      </c>
      <c r="D142" s="152" t="s">
        <v>140</v>
      </c>
      <c r="E142" s="153" t="s">
        <v>157</v>
      </c>
      <c r="F142" s="154" t="s">
        <v>158</v>
      </c>
      <c r="G142" s="155" t="s">
        <v>143</v>
      </c>
      <c r="H142" s="156">
        <v>8.9250000000000007</v>
      </c>
      <c r="I142" s="157"/>
      <c r="J142" s="158">
        <f>ROUND(I142*H142,2)</f>
        <v>0</v>
      </c>
      <c r="K142" s="159"/>
      <c r="L142" s="34"/>
      <c r="M142" s="160" t="s">
        <v>1</v>
      </c>
      <c r="N142" s="161" t="s">
        <v>41</v>
      </c>
      <c r="O142" s="62"/>
      <c r="P142" s="162">
        <f>O142*H142</f>
        <v>0</v>
      </c>
      <c r="Q142" s="162">
        <v>0</v>
      </c>
      <c r="R142" s="162">
        <f>Q142*H142</f>
        <v>0</v>
      </c>
      <c r="S142" s="162">
        <v>0</v>
      </c>
      <c r="T142" s="163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4" t="s">
        <v>144</v>
      </c>
      <c r="AT142" s="164" t="s">
        <v>140</v>
      </c>
      <c r="AU142" s="164" t="s">
        <v>145</v>
      </c>
      <c r="AY142" s="18" t="s">
        <v>137</v>
      </c>
      <c r="BE142" s="165">
        <f>IF(N142="základná",J142,0)</f>
        <v>0</v>
      </c>
      <c r="BF142" s="165">
        <f>IF(N142="znížená",J142,0)</f>
        <v>0</v>
      </c>
      <c r="BG142" s="165">
        <f>IF(N142="zákl. prenesená",J142,0)</f>
        <v>0</v>
      </c>
      <c r="BH142" s="165">
        <f>IF(N142="zníž. prenesená",J142,0)</f>
        <v>0</v>
      </c>
      <c r="BI142" s="165">
        <f>IF(N142="nulová",J142,0)</f>
        <v>0</v>
      </c>
      <c r="BJ142" s="18" t="s">
        <v>145</v>
      </c>
      <c r="BK142" s="165">
        <f>ROUND(I142*H142,2)</f>
        <v>0</v>
      </c>
      <c r="BL142" s="18" t="s">
        <v>144</v>
      </c>
      <c r="BM142" s="164" t="s">
        <v>159</v>
      </c>
    </row>
    <row r="143" spans="1:65" s="13" customFormat="1">
      <c r="B143" s="166"/>
      <c r="D143" s="167" t="s">
        <v>147</v>
      </c>
      <c r="E143" s="168" t="s">
        <v>1</v>
      </c>
      <c r="F143" s="169" t="s">
        <v>160</v>
      </c>
      <c r="H143" s="170">
        <v>8.9250000000000007</v>
      </c>
      <c r="I143" s="171"/>
      <c r="L143" s="166"/>
      <c r="M143" s="172"/>
      <c r="N143" s="173"/>
      <c r="O143" s="173"/>
      <c r="P143" s="173"/>
      <c r="Q143" s="173"/>
      <c r="R143" s="173"/>
      <c r="S143" s="173"/>
      <c r="T143" s="174"/>
      <c r="AT143" s="168" t="s">
        <v>147</v>
      </c>
      <c r="AU143" s="168" t="s">
        <v>145</v>
      </c>
      <c r="AV143" s="13" t="s">
        <v>145</v>
      </c>
      <c r="AW143" s="13" t="s">
        <v>31</v>
      </c>
      <c r="AX143" s="13" t="s">
        <v>82</v>
      </c>
      <c r="AY143" s="168" t="s">
        <v>137</v>
      </c>
    </row>
    <row r="144" spans="1:65" s="2" customFormat="1" ht="37.9" customHeight="1">
      <c r="A144" s="33"/>
      <c r="B144" s="151"/>
      <c r="C144" s="152" t="s">
        <v>161</v>
      </c>
      <c r="D144" s="152" t="s">
        <v>140</v>
      </c>
      <c r="E144" s="153" t="s">
        <v>162</v>
      </c>
      <c r="F144" s="154" t="s">
        <v>163</v>
      </c>
      <c r="G144" s="155" t="s">
        <v>143</v>
      </c>
      <c r="H144" s="156">
        <v>35.700000000000003</v>
      </c>
      <c r="I144" s="157"/>
      <c r="J144" s="158">
        <f>ROUND(I144*H144,2)</f>
        <v>0</v>
      </c>
      <c r="K144" s="159"/>
      <c r="L144" s="34"/>
      <c r="M144" s="160" t="s">
        <v>1</v>
      </c>
      <c r="N144" s="161" t="s">
        <v>41</v>
      </c>
      <c r="O144" s="62"/>
      <c r="P144" s="162">
        <f>O144*H144</f>
        <v>0</v>
      </c>
      <c r="Q144" s="162">
        <v>0</v>
      </c>
      <c r="R144" s="162">
        <f>Q144*H144</f>
        <v>0</v>
      </c>
      <c r="S144" s="162">
        <v>0</v>
      </c>
      <c r="T144" s="163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4" t="s">
        <v>144</v>
      </c>
      <c r="AT144" s="164" t="s">
        <v>140</v>
      </c>
      <c r="AU144" s="164" t="s">
        <v>145</v>
      </c>
      <c r="AY144" s="18" t="s">
        <v>137</v>
      </c>
      <c r="BE144" s="165">
        <f>IF(N144="základná",J144,0)</f>
        <v>0</v>
      </c>
      <c r="BF144" s="165">
        <f>IF(N144="znížená",J144,0)</f>
        <v>0</v>
      </c>
      <c r="BG144" s="165">
        <f>IF(N144="zákl. prenesená",J144,0)</f>
        <v>0</v>
      </c>
      <c r="BH144" s="165">
        <f>IF(N144="zníž. prenesená",J144,0)</f>
        <v>0</v>
      </c>
      <c r="BI144" s="165">
        <f>IF(N144="nulová",J144,0)</f>
        <v>0</v>
      </c>
      <c r="BJ144" s="18" t="s">
        <v>145</v>
      </c>
      <c r="BK144" s="165">
        <f>ROUND(I144*H144,2)</f>
        <v>0</v>
      </c>
      <c r="BL144" s="18" t="s">
        <v>144</v>
      </c>
      <c r="BM144" s="164" t="s">
        <v>164</v>
      </c>
    </row>
    <row r="145" spans="1:65" s="13" customFormat="1">
      <c r="B145" s="166"/>
      <c r="D145" s="167" t="s">
        <v>147</v>
      </c>
      <c r="E145" s="168" t="s">
        <v>1</v>
      </c>
      <c r="F145" s="169" t="s">
        <v>165</v>
      </c>
      <c r="H145" s="170">
        <v>35.700000000000003</v>
      </c>
      <c r="I145" s="171"/>
      <c r="L145" s="166"/>
      <c r="M145" s="172"/>
      <c r="N145" s="173"/>
      <c r="O145" s="173"/>
      <c r="P145" s="173"/>
      <c r="Q145" s="173"/>
      <c r="R145" s="173"/>
      <c r="S145" s="173"/>
      <c r="T145" s="174"/>
      <c r="AT145" s="168" t="s">
        <v>147</v>
      </c>
      <c r="AU145" s="168" t="s">
        <v>145</v>
      </c>
      <c r="AV145" s="13" t="s">
        <v>145</v>
      </c>
      <c r="AW145" s="13" t="s">
        <v>31</v>
      </c>
      <c r="AX145" s="13" t="s">
        <v>82</v>
      </c>
      <c r="AY145" s="168" t="s">
        <v>137</v>
      </c>
    </row>
    <row r="146" spans="1:65" s="2" customFormat="1" ht="16.5" customHeight="1">
      <c r="A146" s="33"/>
      <c r="B146" s="151"/>
      <c r="C146" s="152" t="s">
        <v>166</v>
      </c>
      <c r="D146" s="152" t="s">
        <v>140</v>
      </c>
      <c r="E146" s="153" t="s">
        <v>167</v>
      </c>
      <c r="F146" s="154" t="s">
        <v>168</v>
      </c>
      <c r="G146" s="155" t="s">
        <v>143</v>
      </c>
      <c r="H146" s="156">
        <v>8.9250000000000007</v>
      </c>
      <c r="I146" s="157"/>
      <c r="J146" s="158">
        <f>ROUND(I146*H146,2)</f>
        <v>0</v>
      </c>
      <c r="K146" s="159"/>
      <c r="L146" s="34"/>
      <c r="M146" s="160" t="s">
        <v>1</v>
      </c>
      <c r="N146" s="161" t="s">
        <v>41</v>
      </c>
      <c r="O146" s="62"/>
      <c r="P146" s="162">
        <f>O146*H146</f>
        <v>0</v>
      </c>
      <c r="Q146" s="162">
        <v>0</v>
      </c>
      <c r="R146" s="162">
        <f>Q146*H146</f>
        <v>0</v>
      </c>
      <c r="S146" s="162">
        <v>0</v>
      </c>
      <c r="T146" s="163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4" t="s">
        <v>144</v>
      </c>
      <c r="AT146" s="164" t="s">
        <v>140</v>
      </c>
      <c r="AU146" s="164" t="s">
        <v>145</v>
      </c>
      <c r="AY146" s="18" t="s">
        <v>137</v>
      </c>
      <c r="BE146" s="165">
        <f>IF(N146="základná",J146,0)</f>
        <v>0</v>
      </c>
      <c r="BF146" s="165">
        <f>IF(N146="znížená",J146,0)</f>
        <v>0</v>
      </c>
      <c r="BG146" s="165">
        <f>IF(N146="zákl. prenesená",J146,0)</f>
        <v>0</v>
      </c>
      <c r="BH146" s="165">
        <f>IF(N146="zníž. prenesená",J146,0)</f>
        <v>0</v>
      </c>
      <c r="BI146" s="165">
        <f>IF(N146="nulová",J146,0)</f>
        <v>0</v>
      </c>
      <c r="BJ146" s="18" t="s">
        <v>145</v>
      </c>
      <c r="BK146" s="165">
        <f>ROUND(I146*H146,2)</f>
        <v>0</v>
      </c>
      <c r="BL146" s="18" t="s">
        <v>144</v>
      </c>
      <c r="BM146" s="164" t="s">
        <v>169</v>
      </c>
    </row>
    <row r="147" spans="1:65" s="2" customFormat="1" ht="24.2" customHeight="1">
      <c r="A147" s="33"/>
      <c r="B147" s="151"/>
      <c r="C147" s="152" t="s">
        <v>170</v>
      </c>
      <c r="D147" s="152" t="s">
        <v>140</v>
      </c>
      <c r="E147" s="153" t="s">
        <v>171</v>
      </c>
      <c r="F147" s="154" t="s">
        <v>172</v>
      </c>
      <c r="G147" s="155" t="s">
        <v>173</v>
      </c>
      <c r="H147" s="156">
        <v>14.28</v>
      </c>
      <c r="I147" s="157"/>
      <c r="J147" s="158">
        <f>ROUND(I147*H147,2)</f>
        <v>0</v>
      </c>
      <c r="K147" s="159"/>
      <c r="L147" s="34"/>
      <c r="M147" s="160" t="s">
        <v>1</v>
      </c>
      <c r="N147" s="161" t="s">
        <v>41</v>
      </c>
      <c r="O147" s="62"/>
      <c r="P147" s="162">
        <f>O147*H147</f>
        <v>0</v>
      </c>
      <c r="Q147" s="162">
        <v>0</v>
      </c>
      <c r="R147" s="162">
        <f>Q147*H147</f>
        <v>0</v>
      </c>
      <c r="S147" s="162">
        <v>0</v>
      </c>
      <c r="T147" s="163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4" t="s">
        <v>144</v>
      </c>
      <c r="AT147" s="164" t="s">
        <v>140</v>
      </c>
      <c r="AU147" s="164" t="s">
        <v>145</v>
      </c>
      <c r="AY147" s="18" t="s">
        <v>137</v>
      </c>
      <c r="BE147" s="165">
        <f>IF(N147="základná",J147,0)</f>
        <v>0</v>
      </c>
      <c r="BF147" s="165">
        <f>IF(N147="znížená",J147,0)</f>
        <v>0</v>
      </c>
      <c r="BG147" s="165">
        <f>IF(N147="zákl. prenesená",J147,0)</f>
        <v>0</v>
      </c>
      <c r="BH147" s="165">
        <f>IF(N147="zníž. prenesená",J147,0)</f>
        <v>0</v>
      </c>
      <c r="BI147" s="165">
        <f>IF(N147="nulová",J147,0)</f>
        <v>0</v>
      </c>
      <c r="BJ147" s="18" t="s">
        <v>145</v>
      </c>
      <c r="BK147" s="165">
        <f>ROUND(I147*H147,2)</f>
        <v>0</v>
      </c>
      <c r="BL147" s="18" t="s">
        <v>144</v>
      </c>
      <c r="BM147" s="164" t="s">
        <v>174</v>
      </c>
    </row>
    <row r="148" spans="1:65" s="13" customFormat="1">
      <c r="B148" s="166"/>
      <c r="D148" s="167" t="s">
        <v>147</v>
      </c>
      <c r="E148" s="168" t="s">
        <v>1</v>
      </c>
      <c r="F148" s="169" t="s">
        <v>175</v>
      </c>
      <c r="H148" s="170">
        <v>14.28</v>
      </c>
      <c r="I148" s="171"/>
      <c r="L148" s="166"/>
      <c r="M148" s="172"/>
      <c r="N148" s="173"/>
      <c r="O148" s="173"/>
      <c r="P148" s="173"/>
      <c r="Q148" s="173"/>
      <c r="R148" s="173"/>
      <c r="S148" s="173"/>
      <c r="T148" s="174"/>
      <c r="AT148" s="168" t="s">
        <v>147</v>
      </c>
      <c r="AU148" s="168" t="s">
        <v>145</v>
      </c>
      <c r="AV148" s="13" t="s">
        <v>145</v>
      </c>
      <c r="AW148" s="13" t="s">
        <v>31</v>
      </c>
      <c r="AX148" s="13" t="s">
        <v>82</v>
      </c>
      <c r="AY148" s="168" t="s">
        <v>137</v>
      </c>
    </row>
    <row r="149" spans="1:65" s="2" customFormat="1" ht="24.2" customHeight="1">
      <c r="A149" s="33"/>
      <c r="B149" s="151"/>
      <c r="C149" s="152" t="s">
        <v>176</v>
      </c>
      <c r="D149" s="152" t="s">
        <v>140</v>
      </c>
      <c r="E149" s="153" t="s">
        <v>177</v>
      </c>
      <c r="F149" s="154" t="s">
        <v>178</v>
      </c>
      <c r="G149" s="155" t="s">
        <v>143</v>
      </c>
      <c r="H149" s="156">
        <v>4</v>
      </c>
      <c r="I149" s="157"/>
      <c r="J149" s="158">
        <f>ROUND(I149*H149,2)</f>
        <v>0</v>
      </c>
      <c r="K149" s="159"/>
      <c r="L149" s="34"/>
      <c r="M149" s="160" t="s">
        <v>1</v>
      </c>
      <c r="N149" s="161" t="s">
        <v>41</v>
      </c>
      <c r="O149" s="62"/>
      <c r="P149" s="162">
        <f>O149*H149</f>
        <v>0</v>
      </c>
      <c r="Q149" s="162">
        <v>0</v>
      </c>
      <c r="R149" s="162">
        <f>Q149*H149</f>
        <v>0</v>
      </c>
      <c r="S149" s="162">
        <v>0</v>
      </c>
      <c r="T149" s="163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4" t="s">
        <v>144</v>
      </c>
      <c r="AT149" s="164" t="s">
        <v>140</v>
      </c>
      <c r="AU149" s="164" t="s">
        <v>145</v>
      </c>
      <c r="AY149" s="18" t="s">
        <v>137</v>
      </c>
      <c r="BE149" s="165">
        <f>IF(N149="základná",J149,0)</f>
        <v>0</v>
      </c>
      <c r="BF149" s="165">
        <f>IF(N149="znížená",J149,0)</f>
        <v>0</v>
      </c>
      <c r="BG149" s="165">
        <f>IF(N149="zákl. prenesená",J149,0)</f>
        <v>0</v>
      </c>
      <c r="BH149" s="165">
        <f>IF(N149="zníž. prenesená",J149,0)</f>
        <v>0</v>
      </c>
      <c r="BI149" s="165">
        <f>IF(N149="nulová",J149,0)</f>
        <v>0</v>
      </c>
      <c r="BJ149" s="18" t="s">
        <v>145</v>
      </c>
      <c r="BK149" s="165">
        <f>ROUND(I149*H149,2)</f>
        <v>0</v>
      </c>
      <c r="BL149" s="18" t="s">
        <v>144</v>
      </c>
      <c r="BM149" s="164" t="s">
        <v>179</v>
      </c>
    </row>
    <row r="150" spans="1:65" s="2" customFormat="1" ht="16.5" customHeight="1">
      <c r="A150" s="33"/>
      <c r="B150" s="151"/>
      <c r="C150" s="190" t="s">
        <v>180</v>
      </c>
      <c r="D150" s="190" t="s">
        <v>181</v>
      </c>
      <c r="E150" s="191" t="s">
        <v>182</v>
      </c>
      <c r="F150" s="192" t="s">
        <v>183</v>
      </c>
      <c r="G150" s="193" t="s">
        <v>173</v>
      </c>
      <c r="H150" s="194">
        <v>7.56</v>
      </c>
      <c r="I150" s="195"/>
      <c r="J150" s="196">
        <f>ROUND(I150*H150,2)</f>
        <v>0</v>
      </c>
      <c r="K150" s="197"/>
      <c r="L150" s="198"/>
      <c r="M150" s="199" t="s">
        <v>1</v>
      </c>
      <c r="N150" s="200" t="s">
        <v>41</v>
      </c>
      <c r="O150" s="62"/>
      <c r="P150" s="162">
        <f>O150*H150</f>
        <v>0</v>
      </c>
      <c r="Q150" s="162">
        <v>1</v>
      </c>
      <c r="R150" s="162">
        <f>Q150*H150</f>
        <v>7.56</v>
      </c>
      <c r="S150" s="162">
        <v>0</v>
      </c>
      <c r="T150" s="163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4" t="s">
        <v>184</v>
      </c>
      <c r="AT150" s="164" t="s">
        <v>181</v>
      </c>
      <c r="AU150" s="164" t="s">
        <v>145</v>
      </c>
      <c r="AY150" s="18" t="s">
        <v>137</v>
      </c>
      <c r="BE150" s="165">
        <f>IF(N150="základná",J150,0)</f>
        <v>0</v>
      </c>
      <c r="BF150" s="165">
        <f>IF(N150="znížená",J150,0)</f>
        <v>0</v>
      </c>
      <c r="BG150" s="165">
        <f>IF(N150="zákl. prenesená",J150,0)</f>
        <v>0</v>
      </c>
      <c r="BH150" s="165">
        <f>IF(N150="zníž. prenesená",J150,0)</f>
        <v>0</v>
      </c>
      <c r="BI150" s="165">
        <f>IF(N150="nulová",J150,0)</f>
        <v>0</v>
      </c>
      <c r="BJ150" s="18" t="s">
        <v>145</v>
      </c>
      <c r="BK150" s="165">
        <f>ROUND(I150*H150,2)</f>
        <v>0</v>
      </c>
      <c r="BL150" s="18" t="s">
        <v>144</v>
      </c>
      <c r="BM150" s="164" t="s">
        <v>185</v>
      </c>
    </row>
    <row r="151" spans="1:65" s="13" customFormat="1">
      <c r="B151" s="166"/>
      <c r="D151" s="167" t="s">
        <v>147</v>
      </c>
      <c r="F151" s="169" t="s">
        <v>186</v>
      </c>
      <c r="H151" s="170">
        <v>7.56</v>
      </c>
      <c r="I151" s="171"/>
      <c r="L151" s="166"/>
      <c r="M151" s="172"/>
      <c r="N151" s="173"/>
      <c r="O151" s="173"/>
      <c r="P151" s="173"/>
      <c r="Q151" s="173"/>
      <c r="R151" s="173"/>
      <c r="S151" s="173"/>
      <c r="T151" s="174"/>
      <c r="AT151" s="168" t="s">
        <v>147</v>
      </c>
      <c r="AU151" s="168" t="s">
        <v>145</v>
      </c>
      <c r="AV151" s="13" t="s">
        <v>145</v>
      </c>
      <c r="AW151" s="13" t="s">
        <v>3</v>
      </c>
      <c r="AX151" s="13" t="s">
        <v>82</v>
      </c>
      <c r="AY151" s="168" t="s">
        <v>137</v>
      </c>
    </row>
    <row r="152" spans="1:65" s="12" customFormat="1" ht="22.9" customHeight="1">
      <c r="B152" s="138"/>
      <c r="D152" s="139" t="s">
        <v>74</v>
      </c>
      <c r="E152" s="149" t="s">
        <v>145</v>
      </c>
      <c r="F152" s="149" t="s">
        <v>187</v>
      </c>
      <c r="I152" s="141"/>
      <c r="J152" s="150">
        <f>BK152</f>
        <v>0</v>
      </c>
      <c r="L152" s="138"/>
      <c r="M152" s="143"/>
      <c r="N152" s="144"/>
      <c r="O152" s="144"/>
      <c r="P152" s="145">
        <f>SUM(P153:P166)</f>
        <v>0</v>
      </c>
      <c r="Q152" s="144"/>
      <c r="R152" s="145">
        <f>SUM(R153:R166)</f>
        <v>13.540324749999998</v>
      </c>
      <c r="S152" s="144"/>
      <c r="T152" s="146">
        <f>SUM(T153:T166)</f>
        <v>0</v>
      </c>
      <c r="AR152" s="139" t="s">
        <v>82</v>
      </c>
      <c r="AT152" s="147" t="s">
        <v>74</v>
      </c>
      <c r="AU152" s="147" t="s">
        <v>82</v>
      </c>
      <c r="AY152" s="139" t="s">
        <v>137</v>
      </c>
      <c r="BK152" s="148">
        <f>SUM(BK153:BK166)</f>
        <v>0</v>
      </c>
    </row>
    <row r="153" spans="1:65" s="2" customFormat="1" ht="33" customHeight="1">
      <c r="A153" s="33"/>
      <c r="B153" s="151"/>
      <c r="C153" s="152" t="s">
        <v>188</v>
      </c>
      <c r="D153" s="152" t="s">
        <v>140</v>
      </c>
      <c r="E153" s="153" t="s">
        <v>189</v>
      </c>
      <c r="F153" s="154" t="s">
        <v>190</v>
      </c>
      <c r="G153" s="155" t="s">
        <v>191</v>
      </c>
      <c r="H153" s="156">
        <v>30</v>
      </c>
      <c r="I153" s="157"/>
      <c r="J153" s="158">
        <f>ROUND(I153*H153,2)</f>
        <v>0</v>
      </c>
      <c r="K153" s="159"/>
      <c r="L153" s="34"/>
      <c r="M153" s="160" t="s">
        <v>1</v>
      </c>
      <c r="N153" s="161" t="s">
        <v>41</v>
      </c>
      <c r="O153" s="62"/>
      <c r="P153" s="162">
        <f>O153*H153</f>
        <v>0</v>
      </c>
      <c r="Q153" s="162">
        <v>3.5E-4</v>
      </c>
      <c r="R153" s="162">
        <f>Q153*H153</f>
        <v>1.0500000000000001E-2</v>
      </c>
      <c r="S153" s="162">
        <v>0</v>
      </c>
      <c r="T153" s="163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4" t="s">
        <v>144</v>
      </c>
      <c r="AT153" s="164" t="s">
        <v>140</v>
      </c>
      <c r="AU153" s="164" t="s">
        <v>145</v>
      </c>
      <c r="AY153" s="18" t="s">
        <v>137</v>
      </c>
      <c r="BE153" s="165">
        <f>IF(N153="základná",J153,0)</f>
        <v>0</v>
      </c>
      <c r="BF153" s="165">
        <f>IF(N153="znížená",J153,0)</f>
        <v>0</v>
      </c>
      <c r="BG153" s="165">
        <f>IF(N153="zákl. prenesená",J153,0)</f>
        <v>0</v>
      </c>
      <c r="BH153" s="165">
        <f>IF(N153="zníž. prenesená",J153,0)</f>
        <v>0</v>
      </c>
      <c r="BI153" s="165">
        <f>IF(N153="nulová",J153,0)</f>
        <v>0</v>
      </c>
      <c r="BJ153" s="18" t="s">
        <v>145</v>
      </c>
      <c r="BK153" s="165">
        <f>ROUND(I153*H153,2)</f>
        <v>0</v>
      </c>
      <c r="BL153" s="18" t="s">
        <v>144</v>
      </c>
      <c r="BM153" s="164" t="s">
        <v>192</v>
      </c>
    </row>
    <row r="154" spans="1:65" s="13" customFormat="1">
      <c r="B154" s="166"/>
      <c r="D154" s="167" t="s">
        <v>147</v>
      </c>
      <c r="E154" s="168" t="s">
        <v>1</v>
      </c>
      <c r="F154" s="169" t="s">
        <v>193</v>
      </c>
      <c r="H154" s="170">
        <v>30</v>
      </c>
      <c r="I154" s="171"/>
      <c r="L154" s="166"/>
      <c r="M154" s="172"/>
      <c r="N154" s="173"/>
      <c r="O154" s="173"/>
      <c r="P154" s="173"/>
      <c r="Q154" s="173"/>
      <c r="R154" s="173"/>
      <c r="S154" s="173"/>
      <c r="T154" s="174"/>
      <c r="AT154" s="168" t="s">
        <v>147</v>
      </c>
      <c r="AU154" s="168" t="s">
        <v>145</v>
      </c>
      <c r="AV154" s="13" t="s">
        <v>145</v>
      </c>
      <c r="AW154" s="13" t="s">
        <v>31</v>
      </c>
      <c r="AX154" s="13" t="s">
        <v>75</v>
      </c>
      <c r="AY154" s="168" t="s">
        <v>137</v>
      </c>
    </row>
    <row r="155" spans="1:65" s="14" customFormat="1">
      <c r="B155" s="175"/>
      <c r="D155" s="167" t="s">
        <v>147</v>
      </c>
      <c r="E155" s="176" t="s">
        <v>1</v>
      </c>
      <c r="F155" s="177" t="s">
        <v>149</v>
      </c>
      <c r="H155" s="178">
        <v>30</v>
      </c>
      <c r="I155" s="179"/>
      <c r="L155" s="175"/>
      <c r="M155" s="180"/>
      <c r="N155" s="181"/>
      <c r="O155" s="181"/>
      <c r="P155" s="181"/>
      <c r="Q155" s="181"/>
      <c r="R155" s="181"/>
      <c r="S155" s="181"/>
      <c r="T155" s="182"/>
      <c r="AT155" s="176" t="s">
        <v>147</v>
      </c>
      <c r="AU155" s="176" t="s">
        <v>145</v>
      </c>
      <c r="AV155" s="14" t="s">
        <v>144</v>
      </c>
      <c r="AW155" s="14" t="s">
        <v>31</v>
      </c>
      <c r="AX155" s="14" t="s">
        <v>82</v>
      </c>
      <c r="AY155" s="176" t="s">
        <v>137</v>
      </c>
    </row>
    <row r="156" spans="1:65" s="2" customFormat="1" ht="16.5" customHeight="1">
      <c r="A156" s="33"/>
      <c r="B156" s="151"/>
      <c r="C156" s="190" t="s">
        <v>194</v>
      </c>
      <c r="D156" s="190" t="s">
        <v>181</v>
      </c>
      <c r="E156" s="191" t="s">
        <v>195</v>
      </c>
      <c r="F156" s="192" t="s">
        <v>196</v>
      </c>
      <c r="G156" s="193" t="s">
        <v>191</v>
      </c>
      <c r="H156" s="194">
        <v>30.6</v>
      </c>
      <c r="I156" s="195"/>
      <c r="J156" s="196">
        <f>ROUND(I156*H156,2)</f>
        <v>0</v>
      </c>
      <c r="K156" s="197"/>
      <c r="L156" s="198"/>
      <c r="M156" s="199" t="s">
        <v>1</v>
      </c>
      <c r="N156" s="200" t="s">
        <v>41</v>
      </c>
      <c r="O156" s="62"/>
      <c r="P156" s="162">
        <f>O156*H156</f>
        <v>0</v>
      </c>
      <c r="Q156" s="162">
        <v>2.0000000000000001E-4</v>
      </c>
      <c r="R156" s="162">
        <f>Q156*H156</f>
        <v>6.1200000000000004E-3</v>
      </c>
      <c r="S156" s="162">
        <v>0</v>
      </c>
      <c r="T156" s="163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4" t="s">
        <v>184</v>
      </c>
      <c r="AT156" s="164" t="s">
        <v>181</v>
      </c>
      <c r="AU156" s="164" t="s">
        <v>145</v>
      </c>
      <c r="AY156" s="18" t="s">
        <v>137</v>
      </c>
      <c r="BE156" s="165">
        <f>IF(N156="základná",J156,0)</f>
        <v>0</v>
      </c>
      <c r="BF156" s="165">
        <f>IF(N156="znížená",J156,0)</f>
        <v>0</v>
      </c>
      <c r="BG156" s="165">
        <f>IF(N156="zákl. prenesená",J156,0)</f>
        <v>0</v>
      </c>
      <c r="BH156" s="165">
        <f>IF(N156="zníž. prenesená",J156,0)</f>
        <v>0</v>
      </c>
      <c r="BI156" s="165">
        <f>IF(N156="nulová",J156,0)</f>
        <v>0</v>
      </c>
      <c r="BJ156" s="18" t="s">
        <v>145</v>
      </c>
      <c r="BK156" s="165">
        <f>ROUND(I156*H156,2)</f>
        <v>0</v>
      </c>
      <c r="BL156" s="18" t="s">
        <v>144</v>
      </c>
      <c r="BM156" s="164" t="s">
        <v>197</v>
      </c>
    </row>
    <row r="157" spans="1:65" s="13" customFormat="1">
      <c r="B157" s="166"/>
      <c r="D157" s="167" t="s">
        <v>147</v>
      </c>
      <c r="F157" s="169" t="s">
        <v>198</v>
      </c>
      <c r="H157" s="170">
        <v>30.6</v>
      </c>
      <c r="I157" s="171"/>
      <c r="L157" s="166"/>
      <c r="M157" s="172"/>
      <c r="N157" s="173"/>
      <c r="O157" s="173"/>
      <c r="P157" s="173"/>
      <c r="Q157" s="173"/>
      <c r="R157" s="173"/>
      <c r="S157" s="173"/>
      <c r="T157" s="174"/>
      <c r="AT157" s="168" t="s">
        <v>147</v>
      </c>
      <c r="AU157" s="168" t="s">
        <v>145</v>
      </c>
      <c r="AV157" s="13" t="s">
        <v>145</v>
      </c>
      <c r="AW157" s="13" t="s">
        <v>3</v>
      </c>
      <c r="AX157" s="13" t="s">
        <v>82</v>
      </c>
      <c r="AY157" s="168" t="s">
        <v>137</v>
      </c>
    </row>
    <row r="158" spans="1:65" s="2" customFormat="1" ht="24.2" customHeight="1">
      <c r="A158" s="33"/>
      <c r="B158" s="151"/>
      <c r="C158" s="152" t="s">
        <v>199</v>
      </c>
      <c r="D158" s="152" t="s">
        <v>140</v>
      </c>
      <c r="E158" s="153" t="s">
        <v>200</v>
      </c>
      <c r="F158" s="154" t="s">
        <v>201</v>
      </c>
      <c r="G158" s="155" t="s">
        <v>143</v>
      </c>
      <c r="H158" s="156">
        <v>1.3129999999999999</v>
      </c>
      <c r="I158" s="157"/>
      <c r="J158" s="158">
        <f>ROUND(I158*H158,2)</f>
        <v>0</v>
      </c>
      <c r="K158" s="159"/>
      <c r="L158" s="34"/>
      <c r="M158" s="160" t="s">
        <v>1</v>
      </c>
      <c r="N158" s="161" t="s">
        <v>41</v>
      </c>
      <c r="O158" s="62"/>
      <c r="P158" s="162">
        <f>O158*H158</f>
        <v>0</v>
      </c>
      <c r="Q158" s="162">
        <v>2.0699999999999998</v>
      </c>
      <c r="R158" s="162">
        <f>Q158*H158</f>
        <v>2.7179099999999998</v>
      </c>
      <c r="S158" s="162">
        <v>0</v>
      </c>
      <c r="T158" s="163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4" t="s">
        <v>144</v>
      </c>
      <c r="AT158" s="164" t="s">
        <v>140</v>
      </c>
      <c r="AU158" s="164" t="s">
        <v>145</v>
      </c>
      <c r="AY158" s="18" t="s">
        <v>137</v>
      </c>
      <c r="BE158" s="165">
        <f>IF(N158="základná",J158,0)</f>
        <v>0</v>
      </c>
      <c r="BF158" s="165">
        <f>IF(N158="znížená",J158,0)</f>
        <v>0</v>
      </c>
      <c r="BG158" s="165">
        <f>IF(N158="zákl. prenesená",J158,0)</f>
        <v>0</v>
      </c>
      <c r="BH158" s="165">
        <f>IF(N158="zníž. prenesená",J158,0)</f>
        <v>0</v>
      </c>
      <c r="BI158" s="165">
        <f>IF(N158="nulová",J158,0)</f>
        <v>0</v>
      </c>
      <c r="BJ158" s="18" t="s">
        <v>145</v>
      </c>
      <c r="BK158" s="165">
        <f>ROUND(I158*H158,2)</f>
        <v>0</v>
      </c>
      <c r="BL158" s="18" t="s">
        <v>144</v>
      </c>
      <c r="BM158" s="164" t="s">
        <v>202</v>
      </c>
    </row>
    <row r="159" spans="1:65" s="13" customFormat="1">
      <c r="B159" s="166"/>
      <c r="D159" s="167" t="s">
        <v>147</v>
      </c>
      <c r="E159" s="168" t="s">
        <v>1</v>
      </c>
      <c r="F159" s="169" t="s">
        <v>203</v>
      </c>
      <c r="H159" s="170">
        <v>0.42</v>
      </c>
      <c r="I159" s="171"/>
      <c r="L159" s="166"/>
      <c r="M159" s="172"/>
      <c r="N159" s="173"/>
      <c r="O159" s="173"/>
      <c r="P159" s="173"/>
      <c r="Q159" s="173"/>
      <c r="R159" s="173"/>
      <c r="S159" s="173"/>
      <c r="T159" s="174"/>
      <c r="AT159" s="168" t="s">
        <v>147</v>
      </c>
      <c r="AU159" s="168" t="s">
        <v>145</v>
      </c>
      <c r="AV159" s="13" t="s">
        <v>145</v>
      </c>
      <c r="AW159" s="13" t="s">
        <v>31</v>
      </c>
      <c r="AX159" s="13" t="s">
        <v>75</v>
      </c>
      <c r="AY159" s="168" t="s">
        <v>137</v>
      </c>
    </row>
    <row r="160" spans="1:65" s="13" customFormat="1">
      <c r="B160" s="166"/>
      <c r="D160" s="167" t="s">
        <v>147</v>
      </c>
      <c r="E160" s="168" t="s">
        <v>1</v>
      </c>
      <c r="F160" s="169" t="s">
        <v>204</v>
      </c>
      <c r="H160" s="170">
        <v>0.252</v>
      </c>
      <c r="I160" s="171"/>
      <c r="L160" s="166"/>
      <c r="M160" s="172"/>
      <c r="N160" s="173"/>
      <c r="O160" s="173"/>
      <c r="P160" s="173"/>
      <c r="Q160" s="173"/>
      <c r="R160" s="173"/>
      <c r="S160" s="173"/>
      <c r="T160" s="174"/>
      <c r="AT160" s="168" t="s">
        <v>147</v>
      </c>
      <c r="AU160" s="168" t="s">
        <v>145</v>
      </c>
      <c r="AV160" s="13" t="s">
        <v>145</v>
      </c>
      <c r="AW160" s="13" t="s">
        <v>31</v>
      </c>
      <c r="AX160" s="13" t="s">
        <v>75</v>
      </c>
      <c r="AY160" s="168" t="s">
        <v>137</v>
      </c>
    </row>
    <row r="161" spans="1:65" s="13" customFormat="1">
      <c r="B161" s="166"/>
      <c r="D161" s="167" t="s">
        <v>147</v>
      </c>
      <c r="E161" s="168" t="s">
        <v>1</v>
      </c>
      <c r="F161" s="169" t="s">
        <v>205</v>
      </c>
      <c r="H161" s="170">
        <v>0.64100000000000001</v>
      </c>
      <c r="I161" s="171"/>
      <c r="L161" s="166"/>
      <c r="M161" s="172"/>
      <c r="N161" s="173"/>
      <c r="O161" s="173"/>
      <c r="P161" s="173"/>
      <c r="Q161" s="173"/>
      <c r="R161" s="173"/>
      <c r="S161" s="173"/>
      <c r="T161" s="174"/>
      <c r="AT161" s="168" t="s">
        <v>147</v>
      </c>
      <c r="AU161" s="168" t="s">
        <v>145</v>
      </c>
      <c r="AV161" s="13" t="s">
        <v>145</v>
      </c>
      <c r="AW161" s="13" t="s">
        <v>31</v>
      </c>
      <c r="AX161" s="13" t="s">
        <v>75</v>
      </c>
      <c r="AY161" s="168" t="s">
        <v>137</v>
      </c>
    </row>
    <row r="162" spans="1:65" s="14" customFormat="1">
      <c r="B162" s="175"/>
      <c r="D162" s="167" t="s">
        <v>147</v>
      </c>
      <c r="E162" s="176" t="s">
        <v>1</v>
      </c>
      <c r="F162" s="177" t="s">
        <v>149</v>
      </c>
      <c r="H162" s="178">
        <v>1.3129999999999999</v>
      </c>
      <c r="I162" s="179"/>
      <c r="L162" s="175"/>
      <c r="M162" s="180"/>
      <c r="N162" s="181"/>
      <c r="O162" s="181"/>
      <c r="P162" s="181"/>
      <c r="Q162" s="181"/>
      <c r="R162" s="181"/>
      <c r="S162" s="181"/>
      <c r="T162" s="182"/>
      <c r="AT162" s="176" t="s">
        <v>147</v>
      </c>
      <c r="AU162" s="176" t="s">
        <v>145</v>
      </c>
      <c r="AV162" s="14" t="s">
        <v>144</v>
      </c>
      <c r="AW162" s="14" t="s">
        <v>31</v>
      </c>
      <c r="AX162" s="14" t="s">
        <v>82</v>
      </c>
      <c r="AY162" s="176" t="s">
        <v>137</v>
      </c>
    </row>
    <row r="163" spans="1:65" s="2" customFormat="1" ht="16.5" customHeight="1">
      <c r="A163" s="33"/>
      <c r="B163" s="151"/>
      <c r="C163" s="152" t="s">
        <v>206</v>
      </c>
      <c r="D163" s="152" t="s">
        <v>140</v>
      </c>
      <c r="E163" s="153" t="s">
        <v>207</v>
      </c>
      <c r="F163" s="154" t="s">
        <v>208</v>
      </c>
      <c r="G163" s="155" t="s">
        <v>143</v>
      </c>
      <c r="H163" s="156">
        <v>4.9249999999999998</v>
      </c>
      <c r="I163" s="157"/>
      <c r="J163" s="158">
        <f>ROUND(I163*H163,2)</f>
        <v>0</v>
      </c>
      <c r="K163" s="159"/>
      <c r="L163" s="34"/>
      <c r="M163" s="160" t="s">
        <v>1</v>
      </c>
      <c r="N163" s="161" t="s">
        <v>41</v>
      </c>
      <c r="O163" s="62"/>
      <c r="P163" s="162">
        <f>O163*H163</f>
        <v>0</v>
      </c>
      <c r="Q163" s="162">
        <v>2.19407</v>
      </c>
      <c r="R163" s="162">
        <f>Q163*H163</f>
        <v>10.805794749999999</v>
      </c>
      <c r="S163" s="162">
        <v>0</v>
      </c>
      <c r="T163" s="163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4" t="s">
        <v>144</v>
      </c>
      <c r="AT163" s="164" t="s">
        <v>140</v>
      </c>
      <c r="AU163" s="164" t="s">
        <v>145</v>
      </c>
      <c r="AY163" s="18" t="s">
        <v>137</v>
      </c>
      <c r="BE163" s="165">
        <f>IF(N163="základná",J163,0)</f>
        <v>0</v>
      </c>
      <c r="BF163" s="165">
        <f>IF(N163="znížená",J163,0)</f>
        <v>0</v>
      </c>
      <c r="BG163" s="165">
        <f>IF(N163="zákl. prenesená",J163,0)</f>
        <v>0</v>
      </c>
      <c r="BH163" s="165">
        <f>IF(N163="zníž. prenesená",J163,0)</f>
        <v>0</v>
      </c>
      <c r="BI163" s="165">
        <f>IF(N163="nulová",J163,0)</f>
        <v>0</v>
      </c>
      <c r="BJ163" s="18" t="s">
        <v>145</v>
      </c>
      <c r="BK163" s="165">
        <f>ROUND(I163*H163,2)</f>
        <v>0</v>
      </c>
      <c r="BL163" s="18" t="s">
        <v>144</v>
      </c>
      <c r="BM163" s="164" t="s">
        <v>209</v>
      </c>
    </row>
    <row r="164" spans="1:65" s="15" customFormat="1">
      <c r="B164" s="183"/>
      <c r="D164" s="167" t="s">
        <v>147</v>
      </c>
      <c r="E164" s="184" t="s">
        <v>1</v>
      </c>
      <c r="F164" s="185" t="s">
        <v>154</v>
      </c>
      <c r="H164" s="184" t="s">
        <v>1</v>
      </c>
      <c r="I164" s="186"/>
      <c r="L164" s="183"/>
      <c r="M164" s="187"/>
      <c r="N164" s="188"/>
      <c r="O164" s="188"/>
      <c r="P164" s="188"/>
      <c r="Q164" s="188"/>
      <c r="R164" s="188"/>
      <c r="S164" s="188"/>
      <c r="T164" s="189"/>
      <c r="AT164" s="184" t="s">
        <v>147</v>
      </c>
      <c r="AU164" s="184" t="s">
        <v>145</v>
      </c>
      <c r="AV164" s="15" t="s">
        <v>82</v>
      </c>
      <c r="AW164" s="15" t="s">
        <v>31</v>
      </c>
      <c r="AX164" s="15" t="s">
        <v>75</v>
      </c>
      <c r="AY164" s="184" t="s">
        <v>137</v>
      </c>
    </row>
    <row r="165" spans="1:65" s="13" customFormat="1">
      <c r="B165" s="166"/>
      <c r="D165" s="167" t="s">
        <v>147</v>
      </c>
      <c r="E165" s="168" t="s">
        <v>1</v>
      </c>
      <c r="F165" s="169" t="s">
        <v>155</v>
      </c>
      <c r="H165" s="170">
        <v>4.9249999999999998</v>
      </c>
      <c r="I165" s="171"/>
      <c r="L165" s="166"/>
      <c r="M165" s="172"/>
      <c r="N165" s="173"/>
      <c r="O165" s="173"/>
      <c r="P165" s="173"/>
      <c r="Q165" s="173"/>
      <c r="R165" s="173"/>
      <c r="S165" s="173"/>
      <c r="T165" s="174"/>
      <c r="AT165" s="168" t="s">
        <v>147</v>
      </c>
      <c r="AU165" s="168" t="s">
        <v>145</v>
      </c>
      <c r="AV165" s="13" t="s">
        <v>145</v>
      </c>
      <c r="AW165" s="13" t="s">
        <v>31</v>
      </c>
      <c r="AX165" s="13" t="s">
        <v>75</v>
      </c>
      <c r="AY165" s="168" t="s">
        <v>137</v>
      </c>
    </row>
    <row r="166" spans="1:65" s="14" customFormat="1">
      <c r="B166" s="175"/>
      <c r="D166" s="167" t="s">
        <v>147</v>
      </c>
      <c r="E166" s="176" t="s">
        <v>1</v>
      </c>
      <c r="F166" s="177" t="s">
        <v>149</v>
      </c>
      <c r="H166" s="178">
        <v>4.9249999999999998</v>
      </c>
      <c r="I166" s="179"/>
      <c r="L166" s="175"/>
      <c r="M166" s="180"/>
      <c r="N166" s="181"/>
      <c r="O166" s="181"/>
      <c r="P166" s="181"/>
      <c r="Q166" s="181"/>
      <c r="R166" s="181"/>
      <c r="S166" s="181"/>
      <c r="T166" s="182"/>
      <c r="AT166" s="176" t="s">
        <v>147</v>
      </c>
      <c r="AU166" s="176" t="s">
        <v>145</v>
      </c>
      <c r="AV166" s="14" t="s">
        <v>144</v>
      </c>
      <c r="AW166" s="14" t="s">
        <v>31</v>
      </c>
      <c r="AX166" s="14" t="s">
        <v>82</v>
      </c>
      <c r="AY166" s="176" t="s">
        <v>137</v>
      </c>
    </row>
    <row r="167" spans="1:65" s="12" customFormat="1" ht="22.9" customHeight="1">
      <c r="B167" s="138"/>
      <c r="D167" s="139" t="s">
        <v>74</v>
      </c>
      <c r="E167" s="149" t="s">
        <v>210</v>
      </c>
      <c r="F167" s="149" t="s">
        <v>211</v>
      </c>
      <c r="I167" s="141"/>
      <c r="J167" s="150">
        <f>BK167</f>
        <v>0</v>
      </c>
      <c r="L167" s="138"/>
      <c r="M167" s="143"/>
      <c r="N167" s="144"/>
      <c r="O167" s="144"/>
      <c r="P167" s="145">
        <f>SUM(P168:P181)</f>
        <v>0</v>
      </c>
      <c r="Q167" s="144"/>
      <c r="R167" s="145">
        <f>SUM(R168:R181)</f>
        <v>5.1567302999999987</v>
      </c>
      <c r="S167" s="144"/>
      <c r="T167" s="146">
        <f>SUM(T168:T181)</f>
        <v>0</v>
      </c>
      <c r="AR167" s="139" t="s">
        <v>82</v>
      </c>
      <c r="AT167" s="147" t="s">
        <v>74</v>
      </c>
      <c r="AU167" s="147" t="s">
        <v>82</v>
      </c>
      <c r="AY167" s="139" t="s">
        <v>137</v>
      </c>
      <c r="BK167" s="148">
        <f>SUM(BK168:BK181)</f>
        <v>0</v>
      </c>
    </row>
    <row r="168" spans="1:65" s="2" customFormat="1" ht="33" customHeight="1">
      <c r="A168" s="33"/>
      <c r="B168" s="151"/>
      <c r="C168" s="152" t="s">
        <v>212</v>
      </c>
      <c r="D168" s="152" t="s">
        <v>140</v>
      </c>
      <c r="E168" s="153" t="s">
        <v>213</v>
      </c>
      <c r="F168" s="154" t="s">
        <v>214</v>
      </c>
      <c r="G168" s="155" t="s">
        <v>215</v>
      </c>
      <c r="H168" s="156">
        <v>1</v>
      </c>
      <c r="I168" s="157"/>
      <c r="J168" s="158">
        <f>ROUND(I168*H168,2)</f>
        <v>0</v>
      </c>
      <c r="K168" s="159"/>
      <c r="L168" s="34"/>
      <c r="M168" s="160" t="s">
        <v>1</v>
      </c>
      <c r="N168" s="161" t="s">
        <v>41</v>
      </c>
      <c r="O168" s="62"/>
      <c r="P168" s="162">
        <f>O168*H168</f>
        <v>0</v>
      </c>
      <c r="Q168" s="162">
        <v>0.17268</v>
      </c>
      <c r="R168" s="162">
        <f>Q168*H168</f>
        <v>0.17268</v>
      </c>
      <c r="S168" s="162">
        <v>0</v>
      </c>
      <c r="T168" s="163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4" t="s">
        <v>144</v>
      </c>
      <c r="AT168" s="164" t="s">
        <v>140</v>
      </c>
      <c r="AU168" s="164" t="s">
        <v>145</v>
      </c>
      <c r="AY168" s="18" t="s">
        <v>137</v>
      </c>
      <c r="BE168" s="165">
        <f>IF(N168="základná",J168,0)</f>
        <v>0</v>
      </c>
      <c r="BF168" s="165">
        <f>IF(N168="znížená",J168,0)</f>
        <v>0</v>
      </c>
      <c r="BG168" s="165">
        <f>IF(N168="zákl. prenesená",J168,0)</f>
        <v>0</v>
      </c>
      <c r="BH168" s="165">
        <f>IF(N168="zníž. prenesená",J168,0)</f>
        <v>0</v>
      </c>
      <c r="BI168" s="165">
        <f>IF(N168="nulová",J168,0)</f>
        <v>0</v>
      </c>
      <c r="BJ168" s="18" t="s">
        <v>145</v>
      </c>
      <c r="BK168" s="165">
        <f>ROUND(I168*H168,2)</f>
        <v>0</v>
      </c>
      <c r="BL168" s="18" t="s">
        <v>144</v>
      </c>
      <c r="BM168" s="164" t="s">
        <v>216</v>
      </c>
    </row>
    <row r="169" spans="1:65" s="13" customFormat="1">
      <c r="B169" s="166"/>
      <c r="D169" s="167" t="s">
        <v>147</v>
      </c>
      <c r="E169" s="168" t="s">
        <v>1</v>
      </c>
      <c r="F169" s="169" t="s">
        <v>217</v>
      </c>
      <c r="H169" s="170">
        <v>1</v>
      </c>
      <c r="I169" s="171"/>
      <c r="L169" s="166"/>
      <c r="M169" s="172"/>
      <c r="N169" s="173"/>
      <c r="O169" s="173"/>
      <c r="P169" s="173"/>
      <c r="Q169" s="173"/>
      <c r="R169" s="173"/>
      <c r="S169" s="173"/>
      <c r="T169" s="174"/>
      <c r="AT169" s="168" t="s">
        <v>147</v>
      </c>
      <c r="AU169" s="168" t="s">
        <v>145</v>
      </c>
      <c r="AV169" s="13" t="s">
        <v>145</v>
      </c>
      <c r="AW169" s="13" t="s">
        <v>31</v>
      </c>
      <c r="AX169" s="13" t="s">
        <v>75</v>
      </c>
      <c r="AY169" s="168" t="s">
        <v>137</v>
      </c>
    </row>
    <row r="170" spans="1:65" s="14" customFormat="1">
      <c r="B170" s="175"/>
      <c r="D170" s="167" t="s">
        <v>147</v>
      </c>
      <c r="E170" s="176" t="s">
        <v>1</v>
      </c>
      <c r="F170" s="177" t="s">
        <v>149</v>
      </c>
      <c r="H170" s="178">
        <v>1</v>
      </c>
      <c r="I170" s="179"/>
      <c r="L170" s="175"/>
      <c r="M170" s="180"/>
      <c r="N170" s="181"/>
      <c r="O170" s="181"/>
      <c r="P170" s="181"/>
      <c r="Q170" s="181"/>
      <c r="R170" s="181"/>
      <c r="S170" s="181"/>
      <c r="T170" s="182"/>
      <c r="AT170" s="176" t="s">
        <v>147</v>
      </c>
      <c r="AU170" s="176" t="s">
        <v>145</v>
      </c>
      <c r="AV170" s="14" t="s">
        <v>144</v>
      </c>
      <c r="AW170" s="14" t="s">
        <v>31</v>
      </c>
      <c r="AX170" s="14" t="s">
        <v>82</v>
      </c>
      <c r="AY170" s="176" t="s">
        <v>137</v>
      </c>
    </row>
    <row r="171" spans="1:65" s="2" customFormat="1" ht="33" customHeight="1">
      <c r="A171" s="33"/>
      <c r="B171" s="151"/>
      <c r="C171" s="152" t="s">
        <v>218</v>
      </c>
      <c r="D171" s="152" t="s">
        <v>140</v>
      </c>
      <c r="E171" s="153" t="s">
        <v>219</v>
      </c>
      <c r="F171" s="154" t="s">
        <v>220</v>
      </c>
      <c r="G171" s="155" t="s">
        <v>143</v>
      </c>
      <c r="H171" s="156">
        <v>1.847</v>
      </c>
      <c r="I171" s="157"/>
      <c r="J171" s="158">
        <f>ROUND(I171*H171,2)</f>
        <v>0</v>
      </c>
      <c r="K171" s="159"/>
      <c r="L171" s="34"/>
      <c r="M171" s="160" t="s">
        <v>1</v>
      </c>
      <c r="N171" s="161" t="s">
        <v>41</v>
      </c>
      <c r="O171" s="62"/>
      <c r="P171" s="162">
        <f>O171*H171</f>
        <v>0</v>
      </c>
      <c r="Q171" s="162">
        <v>2.1286399999999999</v>
      </c>
      <c r="R171" s="162">
        <f>Q171*H171</f>
        <v>3.9315980799999997</v>
      </c>
      <c r="S171" s="162">
        <v>0</v>
      </c>
      <c r="T171" s="163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4" t="s">
        <v>144</v>
      </c>
      <c r="AT171" s="164" t="s">
        <v>140</v>
      </c>
      <c r="AU171" s="164" t="s">
        <v>145</v>
      </c>
      <c r="AY171" s="18" t="s">
        <v>137</v>
      </c>
      <c r="BE171" s="165">
        <f>IF(N171="základná",J171,0)</f>
        <v>0</v>
      </c>
      <c r="BF171" s="165">
        <f>IF(N171="znížená",J171,0)</f>
        <v>0</v>
      </c>
      <c r="BG171" s="165">
        <f>IF(N171="zákl. prenesená",J171,0)</f>
        <v>0</v>
      </c>
      <c r="BH171" s="165">
        <f>IF(N171="zníž. prenesená",J171,0)</f>
        <v>0</v>
      </c>
      <c r="BI171" s="165">
        <f>IF(N171="nulová",J171,0)</f>
        <v>0</v>
      </c>
      <c r="BJ171" s="18" t="s">
        <v>145</v>
      </c>
      <c r="BK171" s="165">
        <f>ROUND(I171*H171,2)</f>
        <v>0</v>
      </c>
      <c r="BL171" s="18" t="s">
        <v>144</v>
      </c>
      <c r="BM171" s="164" t="s">
        <v>221</v>
      </c>
    </row>
    <row r="172" spans="1:65" s="15" customFormat="1">
      <c r="B172" s="183"/>
      <c r="D172" s="167" t="s">
        <v>147</v>
      </c>
      <c r="E172" s="184" t="s">
        <v>1</v>
      </c>
      <c r="F172" s="185" t="s">
        <v>154</v>
      </c>
      <c r="H172" s="184" t="s">
        <v>1</v>
      </c>
      <c r="I172" s="186"/>
      <c r="L172" s="183"/>
      <c r="M172" s="187"/>
      <c r="N172" s="188"/>
      <c r="O172" s="188"/>
      <c r="P172" s="188"/>
      <c r="Q172" s="188"/>
      <c r="R172" s="188"/>
      <c r="S172" s="188"/>
      <c r="T172" s="189"/>
      <c r="AT172" s="184" t="s">
        <v>147</v>
      </c>
      <c r="AU172" s="184" t="s">
        <v>145</v>
      </c>
      <c r="AV172" s="15" t="s">
        <v>82</v>
      </c>
      <c r="AW172" s="15" t="s">
        <v>31</v>
      </c>
      <c r="AX172" s="15" t="s">
        <v>75</v>
      </c>
      <c r="AY172" s="184" t="s">
        <v>137</v>
      </c>
    </row>
    <row r="173" spans="1:65" s="13" customFormat="1">
      <c r="B173" s="166"/>
      <c r="D173" s="167" t="s">
        <v>147</v>
      </c>
      <c r="E173" s="168" t="s">
        <v>1</v>
      </c>
      <c r="F173" s="169" t="s">
        <v>222</v>
      </c>
      <c r="H173" s="170">
        <v>1.847</v>
      </c>
      <c r="I173" s="171"/>
      <c r="L173" s="166"/>
      <c r="M173" s="172"/>
      <c r="N173" s="173"/>
      <c r="O173" s="173"/>
      <c r="P173" s="173"/>
      <c r="Q173" s="173"/>
      <c r="R173" s="173"/>
      <c r="S173" s="173"/>
      <c r="T173" s="174"/>
      <c r="AT173" s="168" t="s">
        <v>147</v>
      </c>
      <c r="AU173" s="168" t="s">
        <v>145</v>
      </c>
      <c r="AV173" s="13" t="s">
        <v>145</v>
      </c>
      <c r="AW173" s="13" t="s">
        <v>31</v>
      </c>
      <c r="AX173" s="13" t="s">
        <v>75</v>
      </c>
      <c r="AY173" s="168" t="s">
        <v>137</v>
      </c>
    </row>
    <row r="174" spans="1:65" s="14" customFormat="1">
      <c r="B174" s="175"/>
      <c r="D174" s="167" t="s">
        <v>147</v>
      </c>
      <c r="E174" s="176" t="s">
        <v>1</v>
      </c>
      <c r="F174" s="177" t="s">
        <v>149</v>
      </c>
      <c r="H174" s="178">
        <v>1.847</v>
      </c>
      <c r="I174" s="179"/>
      <c r="L174" s="175"/>
      <c r="M174" s="180"/>
      <c r="N174" s="181"/>
      <c r="O174" s="181"/>
      <c r="P174" s="181"/>
      <c r="Q174" s="181"/>
      <c r="R174" s="181"/>
      <c r="S174" s="181"/>
      <c r="T174" s="182"/>
      <c r="AT174" s="176" t="s">
        <v>147</v>
      </c>
      <c r="AU174" s="176" t="s">
        <v>145</v>
      </c>
      <c r="AV174" s="14" t="s">
        <v>144</v>
      </c>
      <c r="AW174" s="14" t="s">
        <v>31</v>
      </c>
      <c r="AX174" s="14" t="s">
        <v>82</v>
      </c>
      <c r="AY174" s="176" t="s">
        <v>137</v>
      </c>
    </row>
    <row r="175" spans="1:65" s="2" customFormat="1" ht="33" customHeight="1">
      <c r="A175" s="33"/>
      <c r="B175" s="151"/>
      <c r="C175" s="152" t="s">
        <v>223</v>
      </c>
      <c r="D175" s="152" t="s">
        <v>140</v>
      </c>
      <c r="E175" s="153" t="s">
        <v>224</v>
      </c>
      <c r="F175" s="154" t="s">
        <v>225</v>
      </c>
      <c r="G175" s="155" t="s">
        <v>173</v>
      </c>
      <c r="H175" s="156">
        <v>9.1999999999999998E-2</v>
      </c>
      <c r="I175" s="157"/>
      <c r="J175" s="158">
        <f>ROUND(I175*H175,2)</f>
        <v>0</v>
      </c>
      <c r="K175" s="159"/>
      <c r="L175" s="34"/>
      <c r="M175" s="160" t="s">
        <v>1</v>
      </c>
      <c r="N175" s="161" t="s">
        <v>41</v>
      </c>
      <c r="O175" s="62"/>
      <c r="P175" s="162">
        <f>O175*H175</f>
        <v>0</v>
      </c>
      <c r="Q175" s="162">
        <v>1.002</v>
      </c>
      <c r="R175" s="162">
        <f>Q175*H175</f>
        <v>9.2184000000000002E-2</v>
      </c>
      <c r="S175" s="162">
        <v>0</v>
      </c>
      <c r="T175" s="163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4" t="s">
        <v>144</v>
      </c>
      <c r="AT175" s="164" t="s">
        <v>140</v>
      </c>
      <c r="AU175" s="164" t="s">
        <v>145</v>
      </c>
      <c r="AY175" s="18" t="s">
        <v>137</v>
      </c>
      <c r="BE175" s="165">
        <f>IF(N175="základná",J175,0)</f>
        <v>0</v>
      </c>
      <c r="BF175" s="165">
        <f>IF(N175="znížená",J175,0)</f>
        <v>0</v>
      </c>
      <c r="BG175" s="165">
        <f>IF(N175="zákl. prenesená",J175,0)</f>
        <v>0</v>
      </c>
      <c r="BH175" s="165">
        <f>IF(N175="zníž. prenesená",J175,0)</f>
        <v>0</v>
      </c>
      <c r="BI175" s="165">
        <f>IF(N175="nulová",J175,0)</f>
        <v>0</v>
      </c>
      <c r="BJ175" s="18" t="s">
        <v>145</v>
      </c>
      <c r="BK175" s="165">
        <f>ROUND(I175*H175,2)</f>
        <v>0</v>
      </c>
      <c r="BL175" s="18" t="s">
        <v>144</v>
      </c>
      <c r="BM175" s="164" t="s">
        <v>226</v>
      </c>
    </row>
    <row r="176" spans="1:65" s="13" customFormat="1">
      <c r="B176" s="166"/>
      <c r="D176" s="167" t="s">
        <v>147</v>
      </c>
      <c r="E176" s="168" t="s">
        <v>1</v>
      </c>
      <c r="F176" s="169" t="s">
        <v>227</v>
      </c>
      <c r="H176" s="170">
        <v>9.1999999999999998E-2</v>
      </c>
      <c r="I176" s="171"/>
      <c r="L176" s="166"/>
      <c r="M176" s="172"/>
      <c r="N176" s="173"/>
      <c r="O176" s="173"/>
      <c r="P176" s="173"/>
      <c r="Q176" s="173"/>
      <c r="R176" s="173"/>
      <c r="S176" s="173"/>
      <c r="T176" s="174"/>
      <c r="AT176" s="168" t="s">
        <v>147</v>
      </c>
      <c r="AU176" s="168" t="s">
        <v>145</v>
      </c>
      <c r="AV176" s="13" t="s">
        <v>145</v>
      </c>
      <c r="AW176" s="13" t="s">
        <v>31</v>
      </c>
      <c r="AX176" s="13" t="s">
        <v>82</v>
      </c>
      <c r="AY176" s="168" t="s">
        <v>137</v>
      </c>
    </row>
    <row r="177" spans="1:65" s="2" customFormat="1" ht="24.2" customHeight="1">
      <c r="A177" s="33"/>
      <c r="B177" s="151"/>
      <c r="C177" s="152" t="s">
        <v>228</v>
      </c>
      <c r="D177" s="152" t="s">
        <v>140</v>
      </c>
      <c r="E177" s="153" t="s">
        <v>229</v>
      </c>
      <c r="F177" s="154" t="s">
        <v>230</v>
      </c>
      <c r="G177" s="155" t="s">
        <v>215</v>
      </c>
      <c r="H177" s="156">
        <v>2</v>
      </c>
      <c r="I177" s="157"/>
      <c r="J177" s="158">
        <f>ROUND(I177*H177,2)</f>
        <v>0</v>
      </c>
      <c r="K177" s="159"/>
      <c r="L177" s="34"/>
      <c r="M177" s="160" t="s">
        <v>1</v>
      </c>
      <c r="N177" s="161" t="s">
        <v>41</v>
      </c>
      <c r="O177" s="62"/>
      <c r="P177" s="162">
        <f>O177*H177</f>
        <v>0</v>
      </c>
      <c r="Q177" s="162">
        <v>7.4079999999999993E-2</v>
      </c>
      <c r="R177" s="162">
        <f>Q177*H177</f>
        <v>0.14815999999999999</v>
      </c>
      <c r="S177" s="162">
        <v>0</v>
      </c>
      <c r="T177" s="163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4" t="s">
        <v>144</v>
      </c>
      <c r="AT177" s="164" t="s">
        <v>140</v>
      </c>
      <c r="AU177" s="164" t="s">
        <v>145</v>
      </c>
      <c r="AY177" s="18" t="s">
        <v>137</v>
      </c>
      <c r="BE177" s="165">
        <f>IF(N177="základná",J177,0)</f>
        <v>0</v>
      </c>
      <c r="BF177" s="165">
        <f>IF(N177="znížená",J177,0)</f>
        <v>0</v>
      </c>
      <c r="BG177" s="165">
        <f>IF(N177="zákl. prenesená",J177,0)</f>
        <v>0</v>
      </c>
      <c r="BH177" s="165">
        <f>IF(N177="zníž. prenesená",J177,0)</f>
        <v>0</v>
      </c>
      <c r="BI177" s="165">
        <f>IF(N177="nulová",J177,0)</f>
        <v>0</v>
      </c>
      <c r="BJ177" s="18" t="s">
        <v>145</v>
      </c>
      <c r="BK177" s="165">
        <f>ROUND(I177*H177,2)</f>
        <v>0</v>
      </c>
      <c r="BL177" s="18" t="s">
        <v>144</v>
      </c>
      <c r="BM177" s="164" t="s">
        <v>231</v>
      </c>
    </row>
    <row r="178" spans="1:65" s="2" customFormat="1" ht="24.2" customHeight="1">
      <c r="A178" s="33"/>
      <c r="B178" s="151"/>
      <c r="C178" s="152" t="s">
        <v>232</v>
      </c>
      <c r="D178" s="152" t="s">
        <v>140</v>
      </c>
      <c r="E178" s="153" t="s">
        <v>233</v>
      </c>
      <c r="F178" s="154" t="s">
        <v>234</v>
      </c>
      <c r="G178" s="155" t="s">
        <v>215</v>
      </c>
      <c r="H178" s="156">
        <v>3</v>
      </c>
      <c r="I178" s="157"/>
      <c r="J178" s="158">
        <f>ROUND(I178*H178,2)</f>
        <v>0</v>
      </c>
      <c r="K178" s="159"/>
      <c r="L178" s="34"/>
      <c r="M178" s="160" t="s">
        <v>1</v>
      </c>
      <c r="N178" s="161" t="s">
        <v>41</v>
      </c>
      <c r="O178" s="62"/>
      <c r="P178" s="162">
        <f>O178*H178</f>
        <v>0</v>
      </c>
      <c r="Q178" s="162">
        <v>2.6579999999999999E-2</v>
      </c>
      <c r="R178" s="162">
        <f>Q178*H178</f>
        <v>7.9740000000000005E-2</v>
      </c>
      <c r="S178" s="162">
        <v>0</v>
      </c>
      <c r="T178" s="163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4" t="s">
        <v>144</v>
      </c>
      <c r="AT178" s="164" t="s">
        <v>140</v>
      </c>
      <c r="AU178" s="164" t="s">
        <v>145</v>
      </c>
      <c r="AY178" s="18" t="s">
        <v>137</v>
      </c>
      <c r="BE178" s="165">
        <f>IF(N178="základná",J178,0)</f>
        <v>0</v>
      </c>
      <c r="BF178" s="165">
        <f>IF(N178="znížená",J178,0)</f>
        <v>0</v>
      </c>
      <c r="BG178" s="165">
        <f>IF(N178="zákl. prenesená",J178,0)</f>
        <v>0</v>
      </c>
      <c r="BH178" s="165">
        <f>IF(N178="zníž. prenesená",J178,0)</f>
        <v>0</v>
      </c>
      <c r="BI178" s="165">
        <f>IF(N178="nulová",J178,0)</f>
        <v>0</v>
      </c>
      <c r="BJ178" s="18" t="s">
        <v>145</v>
      </c>
      <c r="BK178" s="165">
        <f>ROUND(I178*H178,2)</f>
        <v>0</v>
      </c>
      <c r="BL178" s="18" t="s">
        <v>144</v>
      </c>
      <c r="BM178" s="164" t="s">
        <v>235</v>
      </c>
    </row>
    <row r="179" spans="1:65" s="2" customFormat="1" ht="33" customHeight="1">
      <c r="A179" s="33"/>
      <c r="B179" s="151"/>
      <c r="C179" s="152" t="s">
        <v>236</v>
      </c>
      <c r="D179" s="152" t="s">
        <v>140</v>
      </c>
      <c r="E179" s="153" t="s">
        <v>237</v>
      </c>
      <c r="F179" s="154" t="s">
        <v>238</v>
      </c>
      <c r="G179" s="155" t="s">
        <v>191</v>
      </c>
      <c r="H179" s="156">
        <v>9.9209999999999994</v>
      </c>
      <c r="I179" s="157"/>
      <c r="J179" s="158">
        <f>ROUND(I179*H179,2)</f>
        <v>0</v>
      </c>
      <c r="K179" s="159"/>
      <c r="L179" s="34"/>
      <c r="M179" s="160" t="s">
        <v>1</v>
      </c>
      <c r="N179" s="161" t="s">
        <v>41</v>
      </c>
      <c r="O179" s="62"/>
      <c r="P179" s="162">
        <f>O179*H179</f>
        <v>0</v>
      </c>
      <c r="Q179" s="162">
        <v>7.3819999999999997E-2</v>
      </c>
      <c r="R179" s="162">
        <f>Q179*H179</f>
        <v>0.7323682199999999</v>
      </c>
      <c r="S179" s="162">
        <v>0</v>
      </c>
      <c r="T179" s="163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4" t="s">
        <v>144</v>
      </c>
      <c r="AT179" s="164" t="s">
        <v>140</v>
      </c>
      <c r="AU179" s="164" t="s">
        <v>145</v>
      </c>
      <c r="AY179" s="18" t="s">
        <v>137</v>
      </c>
      <c r="BE179" s="165">
        <f>IF(N179="základná",J179,0)</f>
        <v>0</v>
      </c>
      <c r="BF179" s="165">
        <f>IF(N179="znížená",J179,0)</f>
        <v>0</v>
      </c>
      <c r="BG179" s="165">
        <f>IF(N179="zákl. prenesená",J179,0)</f>
        <v>0</v>
      </c>
      <c r="BH179" s="165">
        <f>IF(N179="zníž. prenesená",J179,0)</f>
        <v>0</v>
      </c>
      <c r="BI179" s="165">
        <f>IF(N179="nulová",J179,0)</f>
        <v>0</v>
      </c>
      <c r="BJ179" s="18" t="s">
        <v>145</v>
      </c>
      <c r="BK179" s="165">
        <f>ROUND(I179*H179,2)</f>
        <v>0</v>
      </c>
      <c r="BL179" s="18" t="s">
        <v>144</v>
      </c>
      <c r="BM179" s="164" t="s">
        <v>239</v>
      </c>
    </row>
    <row r="180" spans="1:65" s="13" customFormat="1">
      <c r="B180" s="166"/>
      <c r="D180" s="167" t="s">
        <v>147</v>
      </c>
      <c r="E180" s="168" t="s">
        <v>1</v>
      </c>
      <c r="F180" s="169" t="s">
        <v>240</v>
      </c>
      <c r="H180" s="170">
        <v>9.9209999999999994</v>
      </c>
      <c r="I180" s="171"/>
      <c r="L180" s="166"/>
      <c r="M180" s="172"/>
      <c r="N180" s="173"/>
      <c r="O180" s="173"/>
      <c r="P180" s="173"/>
      <c r="Q180" s="173"/>
      <c r="R180" s="173"/>
      <c r="S180" s="173"/>
      <c r="T180" s="174"/>
      <c r="AT180" s="168" t="s">
        <v>147</v>
      </c>
      <c r="AU180" s="168" t="s">
        <v>145</v>
      </c>
      <c r="AV180" s="13" t="s">
        <v>145</v>
      </c>
      <c r="AW180" s="13" t="s">
        <v>31</v>
      </c>
      <c r="AX180" s="13" t="s">
        <v>75</v>
      </c>
      <c r="AY180" s="168" t="s">
        <v>137</v>
      </c>
    </row>
    <row r="181" spans="1:65" s="14" customFormat="1">
      <c r="B181" s="175"/>
      <c r="D181" s="167" t="s">
        <v>147</v>
      </c>
      <c r="E181" s="176" t="s">
        <v>1</v>
      </c>
      <c r="F181" s="177" t="s">
        <v>149</v>
      </c>
      <c r="H181" s="178">
        <v>9.9209999999999994</v>
      </c>
      <c r="I181" s="179"/>
      <c r="L181" s="175"/>
      <c r="M181" s="180"/>
      <c r="N181" s="181"/>
      <c r="O181" s="181"/>
      <c r="P181" s="181"/>
      <c r="Q181" s="181"/>
      <c r="R181" s="181"/>
      <c r="S181" s="181"/>
      <c r="T181" s="182"/>
      <c r="AT181" s="176" t="s">
        <v>147</v>
      </c>
      <c r="AU181" s="176" t="s">
        <v>145</v>
      </c>
      <c r="AV181" s="14" t="s">
        <v>144</v>
      </c>
      <c r="AW181" s="14" t="s">
        <v>31</v>
      </c>
      <c r="AX181" s="14" t="s">
        <v>82</v>
      </c>
      <c r="AY181" s="176" t="s">
        <v>137</v>
      </c>
    </row>
    <row r="182" spans="1:65" s="12" customFormat="1" ht="22.9" customHeight="1">
      <c r="B182" s="138"/>
      <c r="D182" s="139" t="s">
        <v>74</v>
      </c>
      <c r="E182" s="149" t="s">
        <v>144</v>
      </c>
      <c r="F182" s="149" t="s">
        <v>241</v>
      </c>
      <c r="I182" s="141"/>
      <c r="J182" s="150">
        <f>BK182</f>
        <v>0</v>
      </c>
      <c r="L182" s="138"/>
      <c r="M182" s="143"/>
      <c r="N182" s="144"/>
      <c r="O182" s="144"/>
      <c r="P182" s="145">
        <f>SUM(P183:P195)</f>
        <v>0</v>
      </c>
      <c r="Q182" s="144"/>
      <c r="R182" s="145">
        <f>SUM(R183:R195)</f>
        <v>3.8058438200000002</v>
      </c>
      <c r="S182" s="144"/>
      <c r="T182" s="146">
        <f>SUM(T183:T195)</f>
        <v>0</v>
      </c>
      <c r="AR182" s="139" t="s">
        <v>82</v>
      </c>
      <c r="AT182" s="147" t="s">
        <v>74</v>
      </c>
      <c r="AU182" s="147" t="s">
        <v>82</v>
      </c>
      <c r="AY182" s="139" t="s">
        <v>137</v>
      </c>
      <c r="BK182" s="148">
        <f>SUM(BK183:BK195)</f>
        <v>0</v>
      </c>
    </row>
    <row r="183" spans="1:65" s="2" customFormat="1" ht="21.75" customHeight="1">
      <c r="A183" s="33"/>
      <c r="B183" s="151"/>
      <c r="C183" s="152" t="s">
        <v>242</v>
      </c>
      <c r="D183" s="152" t="s">
        <v>140</v>
      </c>
      <c r="E183" s="153" t="s">
        <v>243</v>
      </c>
      <c r="F183" s="154" t="s">
        <v>244</v>
      </c>
      <c r="G183" s="155" t="s">
        <v>143</v>
      </c>
      <c r="H183" s="156">
        <v>1.649</v>
      </c>
      <c r="I183" s="157"/>
      <c r="J183" s="158">
        <f>ROUND(I183*H183,2)</f>
        <v>0</v>
      </c>
      <c r="K183" s="159"/>
      <c r="L183" s="34"/>
      <c r="M183" s="160" t="s">
        <v>1</v>
      </c>
      <c r="N183" s="161" t="s">
        <v>41</v>
      </c>
      <c r="O183" s="62"/>
      <c r="P183" s="162">
        <f>O183*H183</f>
        <v>0</v>
      </c>
      <c r="Q183" s="162">
        <v>2.2405599999999999</v>
      </c>
      <c r="R183" s="162">
        <f>Q183*H183</f>
        <v>3.6946834399999999</v>
      </c>
      <c r="S183" s="162">
        <v>0</v>
      </c>
      <c r="T183" s="163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4" t="s">
        <v>144</v>
      </c>
      <c r="AT183" s="164" t="s">
        <v>140</v>
      </c>
      <c r="AU183" s="164" t="s">
        <v>145</v>
      </c>
      <c r="AY183" s="18" t="s">
        <v>137</v>
      </c>
      <c r="BE183" s="165">
        <f>IF(N183="základná",J183,0)</f>
        <v>0</v>
      </c>
      <c r="BF183" s="165">
        <f>IF(N183="znížená",J183,0)</f>
        <v>0</v>
      </c>
      <c r="BG183" s="165">
        <f>IF(N183="zákl. prenesená",J183,0)</f>
        <v>0</v>
      </c>
      <c r="BH183" s="165">
        <f>IF(N183="zníž. prenesená",J183,0)</f>
        <v>0</v>
      </c>
      <c r="BI183" s="165">
        <f>IF(N183="nulová",J183,0)</f>
        <v>0</v>
      </c>
      <c r="BJ183" s="18" t="s">
        <v>145</v>
      </c>
      <c r="BK183" s="165">
        <f>ROUND(I183*H183,2)</f>
        <v>0</v>
      </c>
      <c r="BL183" s="18" t="s">
        <v>144</v>
      </c>
      <c r="BM183" s="164" t="s">
        <v>245</v>
      </c>
    </row>
    <row r="184" spans="1:65" s="13" customFormat="1">
      <c r="B184" s="166"/>
      <c r="D184" s="167" t="s">
        <v>147</v>
      </c>
      <c r="E184" s="168" t="s">
        <v>1</v>
      </c>
      <c r="F184" s="169" t="s">
        <v>203</v>
      </c>
      <c r="H184" s="170">
        <v>0.42</v>
      </c>
      <c r="I184" s="171"/>
      <c r="L184" s="166"/>
      <c r="M184" s="172"/>
      <c r="N184" s="173"/>
      <c r="O184" s="173"/>
      <c r="P184" s="173"/>
      <c r="Q184" s="173"/>
      <c r="R184" s="173"/>
      <c r="S184" s="173"/>
      <c r="T184" s="174"/>
      <c r="AT184" s="168" t="s">
        <v>147</v>
      </c>
      <c r="AU184" s="168" t="s">
        <v>145</v>
      </c>
      <c r="AV184" s="13" t="s">
        <v>145</v>
      </c>
      <c r="AW184" s="13" t="s">
        <v>31</v>
      </c>
      <c r="AX184" s="13" t="s">
        <v>75</v>
      </c>
      <c r="AY184" s="168" t="s">
        <v>137</v>
      </c>
    </row>
    <row r="185" spans="1:65" s="13" customFormat="1">
      <c r="B185" s="166"/>
      <c r="D185" s="167" t="s">
        <v>147</v>
      </c>
      <c r="E185" s="168" t="s">
        <v>1</v>
      </c>
      <c r="F185" s="169" t="s">
        <v>246</v>
      </c>
      <c r="H185" s="170">
        <v>0.58799999999999997</v>
      </c>
      <c r="I185" s="171"/>
      <c r="L185" s="166"/>
      <c r="M185" s="172"/>
      <c r="N185" s="173"/>
      <c r="O185" s="173"/>
      <c r="P185" s="173"/>
      <c r="Q185" s="173"/>
      <c r="R185" s="173"/>
      <c r="S185" s="173"/>
      <c r="T185" s="174"/>
      <c r="AT185" s="168" t="s">
        <v>147</v>
      </c>
      <c r="AU185" s="168" t="s">
        <v>145</v>
      </c>
      <c r="AV185" s="13" t="s">
        <v>145</v>
      </c>
      <c r="AW185" s="13" t="s">
        <v>31</v>
      </c>
      <c r="AX185" s="13" t="s">
        <v>75</v>
      </c>
      <c r="AY185" s="168" t="s">
        <v>137</v>
      </c>
    </row>
    <row r="186" spans="1:65" s="13" customFormat="1">
      <c r="B186" s="166"/>
      <c r="D186" s="167" t="s">
        <v>147</v>
      </c>
      <c r="E186" s="168" t="s">
        <v>1</v>
      </c>
      <c r="F186" s="169" t="s">
        <v>205</v>
      </c>
      <c r="H186" s="170">
        <v>0.64100000000000001</v>
      </c>
      <c r="I186" s="171"/>
      <c r="L186" s="166"/>
      <c r="M186" s="172"/>
      <c r="N186" s="173"/>
      <c r="O186" s="173"/>
      <c r="P186" s="173"/>
      <c r="Q186" s="173"/>
      <c r="R186" s="173"/>
      <c r="S186" s="173"/>
      <c r="T186" s="174"/>
      <c r="AT186" s="168" t="s">
        <v>147</v>
      </c>
      <c r="AU186" s="168" t="s">
        <v>145</v>
      </c>
      <c r="AV186" s="13" t="s">
        <v>145</v>
      </c>
      <c r="AW186" s="13" t="s">
        <v>31</v>
      </c>
      <c r="AX186" s="13" t="s">
        <v>75</v>
      </c>
      <c r="AY186" s="168" t="s">
        <v>137</v>
      </c>
    </row>
    <row r="187" spans="1:65" s="14" customFormat="1">
      <c r="B187" s="175"/>
      <c r="D187" s="167" t="s">
        <v>147</v>
      </c>
      <c r="E187" s="176" t="s">
        <v>1</v>
      </c>
      <c r="F187" s="177" t="s">
        <v>149</v>
      </c>
      <c r="H187" s="178">
        <v>1.649</v>
      </c>
      <c r="I187" s="179"/>
      <c r="L187" s="175"/>
      <c r="M187" s="180"/>
      <c r="N187" s="181"/>
      <c r="O187" s="181"/>
      <c r="P187" s="181"/>
      <c r="Q187" s="181"/>
      <c r="R187" s="181"/>
      <c r="S187" s="181"/>
      <c r="T187" s="182"/>
      <c r="AT187" s="176" t="s">
        <v>147</v>
      </c>
      <c r="AU187" s="176" t="s">
        <v>145</v>
      </c>
      <c r="AV187" s="14" t="s">
        <v>144</v>
      </c>
      <c r="AW187" s="14" t="s">
        <v>31</v>
      </c>
      <c r="AX187" s="14" t="s">
        <v>82</v>
      </c>
      <c r="AY187" s="176" t="s">
        <v>137</v>
      </c>
    </row>
    <row r="188" spans="1:65" s="2" customFormat="1" ht="24.2" customHeight="1">
      <c r="A188" s="33"/>
      <c r="B188" s="151"/>
      <c r="C188" s="152" t="s">
        <v>247</v>
      </c>
      <c r="D188" s="152" t="s">
        <v>140</v>
      </c>
      <c r="E188" s="153" t="s">
        <v>248</v>
      </c>
      <c r="F188" s="154" t="s">
        <v>249</v>
      </c>
      <c r="G188" s="155" t="s">
        <v>173</v>
      </c>
      <c r="H188" s="156">
        <v>8.2000000000000003E-2</v>
      </c>
      <c r="I188" s="157"/>
      <c r="J188" s="158">
        <f>ROUND(I188*H188,2)</f>
        <v>0</v>
      </c>
      <c r="K188" s="159"/>
      <c r="L188" s="34"/>
      <c r="M188" s="160" t="s">
        <v>1</v>
      </c>
      <c r="N188" s="161" t="s">
        <v>41</v>
      </c>
      <c r="O188" s="62"/>
      <c r="P188" s="162">
        <f>O188*H188</f>
        <v>0</v>
      </c>
      <c r="Q188" s="162">
        <v>1.0165500000000001</v>
      </c>
      <c r="R188" s="162">
        <f>Q188*H188</f>
        <v>8.3357100000000003E-2</v>
      </c>
      <c r="S188" s="162">
        <v>0</v>
      </c>
      <c r="T188" s="163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4" t="s">
        <v>144</v>
      </c>
      <c r="AT188" s="164" t="s">
        <v>140</v>
      </c>
      <c r="AU188" s="164" t="s">
        <v>145</v>
      </c>
      <c r="AY188" s="18" t="s">
        <v>137</v>
      </c>
      <c r="BE188" s="165">
        <f>IF(N188="základná",J188,0)</f>
        <v>0</v>
      </c>
      <c r="BF188" s="165">
        <f>IF(N188="znížená",J188,0)</f>
        <v>0</v>
      </c>
      <c r="BG188" s="165">
        <f>IF(N188="zákl. prenesená",J188,0)</f>
        <v>0</v>
      </c>
      <c r="BH188" s="165">
        <f>IF(N188="zníž. prenesená",J188,0)</f>
        <v>0</v>
      </c>
      <c r="BI188" s="165">
        <f>IF(N188="nulová",J188,0)</f>
        <v>0</v>
      </c>
      <c r="BJ188" s="18" t="s">
        <v>145</v>
      </c>
      <c r="BK188" s="165">
        <f>ROUND(I188*H188,2)</f>
        <v>0</v>
      </c>
      <c r="BL188" s="18" t="s">
        <v>144</v>
      </c>
      <c r="BM188" s="164" t="s">
        <v>250</v>
      </c>
    </row>
    <row r="189" spans="1:65" s="13" customFormat="1">
      <c r="B189" s="166"/>
      <c r="D189" s="167" t="s">
        <v>147</v>
      </c>
      <c r="E189" s="168" t="s">
        <v>1</v>
      </c>
      <c r="F189" s="169" t="s">
        <v>251</v>
      </c>
      <c r="H189" s="170">
        <v>8.2000000000000003E-2</v>
      </c>
      <c r="I189" s="171"/>
      <c r="L189" s="166"/>
      <c r="M189" s="172"/>
      <c r="N189" s="173"/>
      <c r="O189" s="173"/>
      <c r="P189" s="173"/>
      <c r="Q189" s="173"/>
      <c r="R189" s="173"/>
      <c r="S189" s="173"/>
      <c r="T189" s="174"/>
      <c r="AT189" s="168" t="s">
        <v>147</v>
      </c>
      <c r="AU189" s="168" t="s">
        <v>145</v>
      </c>
      <c r="AV189" s="13" t="s">
        <v>145</v>
      </c>
      <c r="AW189" s="13" t="s">
        <v>31</v>
      </c>
      <c r="AX189" s="13" t="s">
        <v>82</v>
      </c>
      <c r="AY189" s="168" t="s">
        <v>137</v>
      </c>
    </row>
    <row r="190" spans="1:65" s="2" customFormat="1" ht="24.2" customHeight="1">
      <c r="A190" s="33"/>
      <c r="B190" s="151"/>
      <c r="C190" s="152" t="s">
        <v>252</v>
      </c>
      <c r="D190" s="152" t="s">
        <v>140</v>
      </c>
      <c r="E190" s="153" t="s">
        <v>253</v>
      </c>
      <c r="F190" s="154" t="s">
        <v>254</v>
      </c>
      <c r="G190" s="155" t="s">
        <v>191</v>
      </c>
      <c r="H190" s="156">
        <v>4.5880000000000001</v>
      </c>
      <c r="I190" s="157"/>
      <c r="J190" s="158">
        <f>ROUND(I190*H190,2)</f>
        <v>0</v>
      </c>
      <c r="K190" s="159"/>
      <c r="L190" s="34"/>
      <c r="M190" s="160" t="s">
        <v>1</v>
      </c>
      <c r="N190" s="161" t="s">
        <v>41</v>
      </c>
      <c r="O190" s="62"/>
      <c r="P190" s="162">
        <f>O190*H190</f>
        <v>0</v>
      </c>
      <c r="Q190" s="162">
        <v>6.0600000000000003E-3</v>
      </c>
      <c r="R190" s="162">
        <f>Q190*H190</f>
        <v>2.7803280000000003E-2</v>
      </c>
      <c r="S190" s="162">
        <v>0</v>
      </c>
      <c r="T190" s="163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4" t="s">
        <v>144</v>
      </c>
      <c r="AT190" s="164" t="s">
        <v>140</v>
      </c>
      <c r="AU190" s="164" t="s">
        <v>145</v>
      </c>
      <c r="AY190" s="18" t="s">
        <v>137</v>
      </c>
      <c r="BE190" s="165">
        <f>IF(N190="základná",J190,0)</f>
        <v>0</v>
      </c>
      <c r="BF190" s="165">
        <f>IF(N190="znížená",J190,0)</f>
        <v>0</v>
      </c>
      <c r="BG190" s="165">
        <f>IF(N190="zákl. prenesená",J190,0)</f>
        <v>0</v>
      </c>
      <c r="BH190" s="165">
        <f>IF(N190="zníž. prenesená",J190,0)</f>
        <v>0</v>
      </c>
      <c r="BI190" s="165">
        <f>IF(N190="nulová",J190,0)</f>
        <v>0</v>
      </c>
      <c r="BJ190" s="18" t="s">
        <v>145</v>
      </c>
      <c r="BK190" s="165">
        <f>ROUND(I190*H190,2)</f>
        <v>0</v>
      </c>
      <c r="BL190" s="18" t="s">
        <v>144</v>
      </c>
      <c r="BM190" s="164" t="s">
        <v>255</v>
      </c>
    </row>
    <row r="191" spans="1:65" s="13" customFormat="1">
      <c r="B191" s="166"/>
      <c r="D191" s="167" t="s">
        <v>147</v>
      </c>
      <c r="E191" s="168" t="s">
        <v>1</v>
      </c>
      <c r="F191" s="169" t="s">
        <v>256</v>
      </c>
      <c r="H191" s="170">
        <v>0.42</v>
      </c>
      <c r="I191" s="171"/>
      <c r="L191" s="166"/>
      <c r="M191" s="172"/>
      <c r="N191" s="173"/>
      <c r="O191" s="173"/>
      <c r="P191" s="173"/>
      <c r="Q191" s="173"/>
      <c r="R191" s="173"/>
      <c r="S191" s="173"/>
      <c r="T191" s="174"/>
      <c r="AT191" s="168" t="s">
        <v>147</v>
      </c>
      <c r="AU191" s="168" t="s">
        <v>145</v>
      </c>
      <c r="AV191" s="13" t="s">
        <v>145</v>
      </c>
      <c r="AW191" s="13" t="s">
        <v>31</v>
      </c>
      <c r="AX191" s="13" t="s">
        <v>75</v>
      </c>
      <c r="AY191" s="168" t="s">
        <v>137</v>
      </c>
    </row>
    <row r="192" spans="1:65" s="13" customFormat="1">
      <c r="B192" s="166"/>
      <c r="D192" s="167" t="s">
        <v>147</v>
      </c>
      <c r="E192" s="168" t="s">
        <v>1</v>
      </c>
      <c r="F192" s="169" t="s">
        <v>257</v>
      </c>
      <c r="H192" s="170">
        <v>3.29</v>
      </c>
      <c r="I192" s="171"/>
      <c r="L192" s="166"/>
      <c r="M192" s="172"/>
      <c r="N192" s="173"/>
      <c r="O192" s="173"/>
      <c r="P192" s="173"/>
      <c r="Q192" s="173"/>
      <c r="R192" s="173"/>
      <c r="S192" s="173"/>
      <c r="T192" s="174"/>
      <c r="AT192" s="168" t="s">
        <v>147</v>
      </c>
      <c r="AU192" s="168" t="s">
        <v>145</v>
      </c>
      <c r="AV192" s="13" t="s">
        <v>145</v>
      </c>
      <c r="AW192" s="13" t="s">
        <v>31</v>
      </c>
      <c r="AX192" s="13" t="s">
        <v>75</v>
      </c>
      <c r="AY192" s="168" t="s">
        <v>137</v>
      </c>
    </row>
    <row r="193" spans="1:65" s="13" customFormat="1">
      <c r="B193" s="166"/>
      <c r="D193" s="167" t="s">
        <v>147</v>
      </c>
      <c r="E193" s="168" t="s">
        <v>1</v>
      </c>
      <c r="F193" s="169" t="s">
        <v>258</v>
      </c>
      <c r="H193" s="170">
        <v>0.878</v>
      </c>
      <c r="I193" s="171"/>
      <c r="L193" s="166"/>
      <c r="M193" s="172"/>
      <c r="N193" s="173"/>
      <c r="O193" s="173"/>
      <c r="P193" s="173"/>
      <c r="Q193" s="173"/>
      <c r="R193" s="173"/>
      <c r="S193" s="173"/>
      <c r="T193" s="174"/>
      <c r="AT193" s="168" t="s">
        <v>147</v>
      </c>
      <c r="AU193" s="168" t="s">
        <v>145</v>
      </c>
      <c r="AV193" s="13" t="s">
        <v>145</v>
      </c>
      <c r="AW193" s="13" t="s">
        <v>31</v>
      </c>
      <c r="AX193" s="13" t="s">
        <v>75</v>
      </c>
      <c r="AY193" s="168" t="s">
        <v>137</v>
      </c>
    </row>
    <row r="194" spans="1:65" s="14" customFormat="1">
      <c r="B194" s="175"/>
      <c r="D194" s="167" t="s">
        <v>147</v>
      </c>
      <c r="E194" s="176" t="s">
        <v>1</v>
      </c>
      <c r="F194" s="177" t="s">
        <v>149</v>
      </c>
      <c r="H194" s="178">
        <v>4.5880000000000001</v>
      </c>
      <c r="I194" s="179"/>
      <c r="L194" s="175"/>
      <c r="M194" s="180"/>
      <c r="N194" s="181"/>
      <c r="O194" s="181"/>
      <c r="P194" s="181"/>
      <c r="Q194" s="181"/>
      <c r="R194" s="181"/>
      <c r="S194" s="181"/>
      <c r="T194" s="182"/>
      <c r="AT194" s="176" t="s">
        <v>147</v>
      </c>
      <c r="AU194" s="176" t="s">
        <v>145</v>
      </c>
      <c r="AV194" s="14" t="s">
        <v>144</v>
      </c>
      <c r="AW194" s="14" t="s">
        <v>31</v>
      </c>
      <c r="AX194" s="14" t="s">
        <v>82</v>
      </c>
      <c r="AY194" s="176" t="s">
        <v>137</v>
      </c>
    </row>
    <row r="195" spans="1:65" s="2" customFormat="1" ht="24.2" customHeight="1">
      <c r="A195" s="33"/>
      <c r="B195" s="151"/>
      <c r="C195" s="152" t="s">
        <v>259</v>
      </c>
      <c r="D195" s="152" t="s">
        <v>140</v>
      </c>
      <c r="E195" s="153" t="s">
        <v>260</v>
      </c>
      <c r="F195" s="154" t="s">
        <v>261</v>
      </c>
      <c r="G195" s="155" t="s">
        <v>191</v>
      </c>
      <c r="H195" s="156">
        <v>4.5880000000000001</v>
      </c>
      <c r="I195" s="157"/>
      <c r="J195" s="158">
        <f>ROUND(I195*H195,2)</f>
        <v>0</v>
      </c>
      <c r="K195" s="159"/>
      <c r="L195" s="34"/>
      <c r="M195" s="160" t="s">
        <v>1</v>
      </c>
      <c r="N195" s="161" t="s">
        <v>41</v>
      </c>
      <c r="O195" s="62"/>
      <c r="P195" s="162">
        <f>O195*H195</f>
        <v>0</v>
      </c>
      <c r="Q195" s="162">
        <v>0</v>
      </c>
      <c r="R195" s="162">
        <f>Q195*H195</f>
        <v>0</v>
      </c>
      <c r="S195" s="162">
        <v>0</v>
      </c>
      <c r="T195" s="163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4" t="s">
        <v>144</v>
      </c>
      <c r="AT195" s="164" t="s">
        <v>140</v>
      </c>
      <c r="AU195" s="164" t="s">
        <v>145</v>
      </c>
      <c r="AY195" s="18" t="s">
        <v>137</v>
      </c>
      <c r="BE195" s="165">
        <f>IF(N195="základná",J195,0)</f>
        <v>0</v>
      </c>
      <c r="BF195" s="165">
        <f>IF(N195="znížená",J195,0)</f>
        <v>0</v>
      </c>
      <c r="BG195" s="165">
        <f>IF(N195="zákl. prenesená",J195,0)</f>
        <v>0</v>
      </c>
      <c r="BH195" s="165">
        <f>IF(N195="zníž. prenesená",J195,0)</f>
        <v>0</v>
      </c>
      <c r="BI195" s="165">
        <f>IF(N195="nulová",J195,0)</f>
        <v>0</v>
      </c>
      <c r="BJ195" s="18" t="s">
        <v>145</v>
      </c>
      <c r="BK195" s="165">
        <f>ROUND(I195*H195,2)</f>
        <v>0</v>
      </c>
      <c r="BL195" s="18" t="s">
        <v>144</v>
      </c>
      <c r="BM195" s="164" t="s">
        <v>262</v>
      </c>
    </row>
    <row r="196" spans="1:65" s="12" customFormat="1" ht="22.9" customHeight="1">
      <c r="B196" s="138"/>
      <c r="D196" s="139" t="s">
        <v>74</v>
      </c>
      <c r="E196" s="149" t="s">
        <v>263</v>
      </c>
      <c r="F196" s="149" t="s">
        <v>264</v>
      </c>
      <c r="I196" s="141"/>
      <c r="J196" s="150">
        <f>BK196</f>
        <v>0</v>
      </c>
      <c r="L196" s="138"/>
      <c r="M196" s="143"/>
      <c r="N196" s="144"/>
      <c r="O196" s="144"/>
      <c r="P196" s="145">
        <f>SUM(P197:P282)</f>
        <v>0</v>
      </c>
      <c r="Q196" s="144"/>
      <c r="R196" s="145">
        <f>SUM(R197:R282)</f>
        <v>22.693902490000003</v>
      </c>
      <c r="S196" s="144"/>
      <c r="T196" s="146">
        <f>SUM(T197:T282)</f>
        <v>0</v>
      </c>
      <c r="AR196" s="139" t="s">
        <v>82</v>
      </c>
      <c r="AT196" s="147" t="s">
        <v>74</v>
      </c>
      <c r="AU196" s="147" t="s">
        <v>82</v>
      </c>
      <c r="AY196" s="139" t="s">
        <v>137</v>
      </c>
      <c r="BK196" s="148">
        <f>SUM(BK197:BK282)</f>
        <v>0</v>
      </c>
    </row>
    <row r="197" spans="1:65" s="2" customFormat="1" ht="16.5" customHeight="1">
      <c r="A197" s="33"/>
      <c r="B197" s="151"/>
      <c r="C197" s="152" t="s">
        <v>265</v>
      </c>
      <c r="D197" s="152" t="s">
        <v>140</v>
      </c>
      <c r="E197" s="153" t="s">
        <v>266</v>
      </c>
      <c r="F197" s="154" t="s">
        <v>267</v>
      </c>
      <c r="G197" s="155" t="s">
        <v>191</v>
      </c>
      <c r="H197" s="156">
        <v>44.476999999999997</v>
      </c>
      <c r="I197" s="157"/>
      <c r="J197" s="158">
        <f>ROUND(I197*H197,2)</f>
        <v>0</v>
      </c>
      <c r="K197" s="159"/>
      <c r="L197" s="34"/>
      <c r="M197" s="160" t="s">
        <v>1</v>
      </c>
      <c r="N197" s="161" t="s">
        <v>41</v>
      </c>
      <c r="O197" s="62"/>
      <c r="P197" s="162">
        <f>O197*H197</f>
        <v>0</v>
      </c>
      <c r="Q197" s="162">
        <v>1.9000000000000001E-4</v>
      </c>
      <c r="R197" s="162">
        <f>Q197*H197</f>
        <v>8.4506300000000006E-3</v>
      </c>
      <c r="S197" s="162">
        <v>0</v>
      </c>
      <c r="T197" s="163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4" t="s">
        <v>144</v>
      </c>
      <c r="AT197" s="164" t="s">
        <v>140</v>
      </c>
      <c r="AU197" s="164" t="s">
        <v>145</v>
      </c>
      <c r="AY197" s="18" t="s">
        <v>137</v>
      </c>
      <c r="BE197" s="165">
        <f>IF(N197="základná",J197,0)</f>
        <v>0</v>
      </c>
      <c r="BF197" s="165">
        <f>IF(N197="znížená",J197,0)</f>
        <v>0</v>
      </c>
      <c r="BG197" s="165">
        <f>IF(N197="zákl. prenesená",J197,0)</f>
        <v>0</v>
      </c>
      <c r="BH197" s="165">
        <f>IF(N197="zníž. prenesená",J197,0)</f>
        <v>0</v>
      </c>
      <c r="BI197" s="165">
        <f>IF(N197="nulová",J197,0)</f>
        <v>0</v>
      </c>
      <c r="BJ197" s="18" t="s">
        <v>145</v>
      </c>
      <c r="BK197" s="165">
        <f>ROUND(I197*H197,2)</f>
        <v>0</v>
      </c>
      <c r="BL197" s="18" t="s">
        <v>144</v>
      </c>
      <c r="BM197" s="164" t="s">
        <v>268</v>
      </c>
    </row>
    <row r="198" spans="1:65" s="13" customFormat="1">
      <c r="B198" s="166"/>
      <c r="D198" s="167" t="s">
        <v>147</v>
      </c>
      <c r="E198" s="168" t="s">
        <v>1</v>
      </c>
      <c r="F198" s="169" t="s">
        <v>269</v>
      </c>
      <c r="H198" s="170">
        <v>14.912000000000001</v>
      </c>
      <c r="I198" s="171"/>
      <c r="L198" s="166"/>
      <c r="M198" s="172"/>
      <c r="N198" s="173"/>
      <c r="O198" s="173"/>
      <c r="P198" s="173"/>
      <c r="Q198" s="173"/>
      <c r="R198" s="173"/>
      <c r="S198" s="173"/>
      <c r="T198" s="174"/>
      <c r="AT198" s="168" t="s">
        <v>147</v>
      </c>
      <c r="AU198" s="168" t="s">
        <v>145</v>
      </c>
      <c r="AV198" s="13" t="s">
        <v>145</v>
      </c>
      <c r="AW198" s="13" t="s">
        <v>31</v>
      </c>
      <c r="AX198" s="13" t="s">
        <v>75</v>
      </c>
      <c r="AY198" s="168" t="s">
        <v>137</v>
      </c>
    </row>
    <row r="199" spans="1:65" s="13" customFormat="1">
      <c r="B199" s="166"/>
      <c r="D199" s="167" t="s">
        <v>147</v>
      </c>
      <c r="E199" s="168" t="s">
        <v>1</v>
      </c>
      <c r="F199" s="169" t="s">
        <v>270</v>
      </c>
      <c r="H199" s="170">
        <v>29.565000000000001</v>
      </c>
      <c r="I199" s="171"/>
      <c r="L199" s="166"/>
      <c r="M199" s="172"/>
      <c r="N199" s="173"/>
      <c r="O199" s="173"/>
      <c r="P199" s="173"/>
      <c r="Q199" s="173"/>
      <c r="R199" s="173"/>
      <c r="S199" s="173"/>
      <c r="T199" s="174"/>
      <c r="AT199" s="168" t="s">
        <v>147</v>
      </c>
      <c r="AU199" s="168" t="s">
        <v>145</v>
      </c>
      <c r="AV199" s="13" t="s">
        <v>145</v>
      </c>
      <c r="AW199" s="13" t="s">
        <v>31</v>
      </c>
      <c r="AX199" s="13" t="s">
        <v>75</v>
      </c>
      <c r="AY199" s="168" t="s">
        <v>137</v>
      </c>
    </row>
    <row r="200" spans="1:65" s="14" customFormat="1">
      <c r="B200" s="175"/>
      <c r="D200" s="167" t="s">
        <v>147</v>
      </c>
      <c r="E200" s="176" t="s">
        <v>1</v>
      </c>
      <c r="F200" s="177" t="s">
        <v>149</v>
      </c>
      <c r="H200" s="178">
        <v>44.477000000000004</v>
      </c>
      <c r="I200" s="179"/>
      <c r="L200" s="175"/>
      <c r="M200" s="180"/>
      <c r="N200" s="181"/>
      <c r="O200" s="181"/>
      <c r="P200" s="181"/>
      <c r="Q200" s="181"/>
      <c r="R200" s="181"/>
      <c r="S200" s="181"/>
      <c r="T200" s="182"/>
      <c r="AT200" s="176" t="s">
        <v>147</v>
      </c>
      <c r="AU200" s="176" t="s">
        <v>145</v>
      </c>
      <c r="AV200" s="14" t="s">
        <v>144</v>
      </c>
      <c r="AW200" s="14" t="s">
        <v>31</v>
      </c>
      <c r="AX200" s="14" t="s">
        <v>82</v>
      </c>
      <c r="AY200" s="176" t="s">
        <v>137</v>
      </c>
    </row>
    <row r="201" spans="1:65" s="2" customFormat="1" ht="24.2" customHeight="1">
      <c r="A201" s="33"/>
      <c r="B201" s="151"/>
      <c r="C201" s="152" t="s">
        <v>271</v>
      </c>
      <c r="D201" s="152" t="s">
        <v>140</v>
      </c>
      <c r="E201" s="153" t="s">
        <v>272</v>
      </c>
      <c r="F201" s="154" t="s">
        <v>273</v>
      </c>
      <c r="G201" s="155" t="s">
        <v>191</v>
      </c>
      <c r="H201" s="156">
        <v>37.552999999999997</v>
      </c>
      <c r="I201" s="157"/>
      <c r="J201" s="158">
        <f>ROUND(I201*H201,2)</f>
        <v>0</v>
      </c>
      <c r="K201" s="159"/>
      <c r="L201" s="34"/>
      <c r="M201" s="160" t="s">
        <v>1</v>
      </c>
      <c r="N201" s="161" t="s">
        <v>41</v>
      </c>
      <c r="O201" s="62"/>
      <c r="P201" s="162">
        <f>O201*H201</f>
        <v>0</v>
      </c>
      <c r="Q201" s="162">
        <v>3.7560000000000003E-2</v>
      </c>
      <c r="R201" s="162">
        <f>Q201*H201</f>
        <v>1.4104906800000001</v>
      </c>
      <c r="S201" s="162">
        <v>0</v>
      </c>
      <c r="T201" s="163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4" t="s">
        <v>144</v>
      </c>
      <c r="AT201" s="164" t="s">
        <v>140</v>
      </c>
      <c r="AU201" s="164" t="s">
        <v>145</v>
      </c>
      <c r="AY201" s="18" t="s">
        <v>137</v>
      </c>
      <c r="BE201" s="165">
        <f>IF(N201="základná",J201,0)</f>
        <v>0</v>
      </c>
      <c r="BF201" s="165">
        <f>IF(N201="znížená",J201,0)</f>
        <v>0</v>
      </c>
      <c r="BG201" s="165">
        <f>IF(N201="zákl. prenesená",J201,0)</f>
        <v>0</v>
      </c>
      <c r="BH201" s="165">
        <f>IF(N201="zníž. prenesená",J201,0)</f>
        <v>0</v>
      </c>
      <c r="BI201" s="165">
        <f>IF(N201="nulová",J201,0)</f>
        <v>0</v>
      </c>
      <c r="BJ201" s="18" t="s">
        <v>145</v>
      </c>
      <c r="BK201" s="165">
        <f>ROUND(I201*H201,2)</f>
        <v>0</v>
      </c>
      <c r="BL201" s="18" t="s">
        <v>144</v>
      </c>
      <c r="BM201" s="164" t="s">
        <v>274</v>
      </c>
    </row>
    <row r="202" spans="1:65" s="2" customFormat="1" ht="24.2" customHeight="1">
      <c r="A202" s="33"/>
      <c r="B202" s="151"/>
      <c r="C202" s="152" t="s">
        <v>275</v>
      </c>
      <c r="D202" s="152" t="s">
        <v>140</v>
      </c>
      <c r="E202" s="153" t="s">
        <v>276</v>
      </c>
      <c r="F202" s="154" t="s">
        <v>277</v>
      </c>
      <c r="G202" s="155" t="s">
        <v>191</v>
      </c>
      <c r="H202" s="156">
        <v>37.552999999999997</v>
      </c>
      <c r="I202" s="157"/>
      <c r="J202" s="158">
        <f>ROUND(I202*H202,2)</f>
        <v>0</v>
      </c>
      <c r="K202" s="159"/>
      <c r="L202" s="34"/>
      <c r="M202" s="160" t="s">
        <v>1</v>
      </c>
      <c r="N202" s="161" t="s">
        <v>41</v>
      </c>
      <c r="O202" s="62"/>
      <c r="P202" s="162">
        <f>O202*H202</f>
        <v>0</v>
      </c>
      <c r="Q202" s="162">
        <v>3.7560000000000003E-2</v>
      </c>
      <c r="R202" s="162">
        <f>Q202*H202</f>
        <v>1.4104906800000001</v>
      </c>
      <c r="S202" s="162">
        <v>0</v>
      </c>
      <c r="T202" s="163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64" t="s">
        <v>144</v>
      </c>
      <c r="AT202" s="164" t="s">
        <v>140</v>
      </c>
      <c r="AU202" s="164" t="s">
        <v>145</v>
      </c>
      <c r="AY202" s="18" t="s">
        <v>137</v>
      </c>
      <c r="BE202" s="165">
        <f>IF(N202="základná",J202,0)</f>
        <v>0</v>
      </c>
      <c r="BF202" s="165">
        <f>IF(N202="znížená",J202,0)</f>
        <v>0</v>
      </c>
      <c r="BG202" s="165">
        <f>IF(N202="zákl. prenesená",J202,0)</f>
        <v>0</v>
      </c>
      <c r="BH202" s="165">
        <f>IF(N202="zníž. prenesená",J202,0)</f>
        <v>0</v>
      </c>
      <c r="BI202" s="165">
        <f>IF(N202="nulová",J202,0)</f>
        <v>0</v>
      </c>
      <c r="BJ202" s="18" t="s">
        <v>145</v>
      </c>
      <c r="BK202" s="165">
        <f>ROUND(I202*H202,2)</f>
        <v>0</v>
      </c>
      <c r="BL202" s="18" t="s">
        <v>144</v>
      </c>
      <c r="BM202" s="164" t="s">
        <v>278</v>
      </c>
    </row>
    <row r="203" spans="1:65" s="13" customFormat="1" ht="22.5">
      <c r="B203" s="166"/>
      <c r="D203" s="167" t="s">
        <v>147</v>
      </c>
      <c r="E203" s="168" t="s">
        <v>1</v>
      </c>
      <c r="F203" s="169" t="s">
        <v>279</v>
      </c>
      <c r="H203" s="170">
        <v>21.24</v>
      </c>
      <c r="I203" s="171"/>
      <c r="L203" s="166"/>
      <c r="M203" s="172"/>
      <c r="N203" s="173"/>
      <c r="O203" s="173"/>
      <c r="P203" s="173"/>
      <c r="Q203" s="173"/>
      <c r="R203" s="173"/>
      <c r="S203" s="173"/>
      <c r="T203" s="174"/>
      <c r="AT203" s="168" t="s">
        <v>147</v>
      </c>
      <c r="AU203" s="168" t="s">
        <v>145</v>
      </c>
      <c r="AV203" s="13" t="s">
        <v>145</v>
      </c>
      <c r="AW203" s="13" t="s">
        <v>31</v>
      </c>
      <c r="AX203" s="13" t="s">
        <v>75</v>
      </c>
      <c r="AY203" s="168" t="s">
        <v>137</v>
      </c>
    </row>
    <row r="204" spans="1:65" s="13" customFormat="1">
      <c r="B204" s="166"/>
      <c r="D204" s="167" t="s">
        <v>147</v>
      </c>
      <c r="E204" s="168" t="s">
        <v>1</v>
      </c>
      <c r="F204" s="169" t="s">
        <v>280</v>
      </c>
      <c r="H204" s="170">
        <v>16.312999999999999</v>
      </c>
      <c r="I204" s="171"/>
      <c r="L204" s="166"/>
      <c r="M204" s="172"/>
      <c r="N204" s="173"/>
      <c r="O204" s="173"/>
      <c r="P204" s="173"/>
      <c r="Q204" s="173"/>
      <c r="R204" s="173"/>
      <c r="S204" s="173"/>
      <c r="T204" s="174"/>
      <c r="AT204" s="168" t="s">
        <v>147</v>
      </c>
      <c r="AU204" s="168" t="s">
        <v>145</v>
      </c>
      <c r="AV204" s="13" t="s">
        <v>145</v>
      </c>
      <c r="AW204" s="13" t="s">
        <v>31</v>
      </c>
      <c r="AX204" s="13" t="s">
        <v>75</v>
      </c>
      <c r="AY204" s="168" t="s">
        <v>137</v>
      </c>
    </row>
    <row r="205" spans="1:65" s="14" customFormat="1">
      <c r="B205" s="175"/>
      <c r="D205" s="167" t="s">
        <v>147</v>
      </c>
      <c r="E205" s="176" t="s">
        <v>1</v>
      </c>
      <c r="F205" s="177" t="s">
        <v>149</v>
      </c>
      <c r="H205" s="178">
        <v>37.552999999999997</v>
      </c>
      <c r="I205" s="179"/>
      <c r="L205" s="175"/>
      <c r="M205" s="180"/>
      <c r="N205" s="181"/>
      <c r="O205" s="181"/>
      <c r="P205" s="181"/>
      <c r="Q205" s="181"/>
      <c r="R205" s="181"/>
      <c r="S205" s="181"/>
      <c r="T205" s="182"/>
      <c r="AT205" s="176" t="s">
        <v>147</v>
      </c>
      <c r="AU205" s="176" t="s">
        <v>145</v>
      </c>
      <c r="AV205" s="14" t="s">
        <v>144</v>
      </c>
      <c r="AW205" s="14" t="s">
        <v>31</v>
      </c>
      <c r="AX205" s="14" t="s">
        <v>82</v>
      </c>
      <c r="AY205" s="176" t="s">
        <v>137</v>
      </c>
    </row>
    <row r="206" spans="1:65" s="2" customFormat="1" ht="24.2" customHeight="1">
      <c r="A206" s="33"/>
      <c r="B206" s="151"/>
      <c r="C206" s="152" t="s">
        <v>281</v>
      </c>
      <c r="D206" s="152" t="s">
        <v>140</v>
      </c>
      <c r="E206" s="153" t="s">
        <v>282</v>
      </c>
      <c r="F206" s="154" t="s">
        <v>283</v>
      </c>
      <c r="G206" s="155" t="s">
        <v>191</v>
      </c>
      <c r="H206" s="156">
        <v>695.10500000000002</v>
      </c>
      <c r="I206" s="157"/>
      <c r="J206" s="158">
        <f>ROUND(I206*H206,2)</f>
        <v>0</v>
      </c>
      <c r="K206" s="159"/>
      <c r="L206" s="34"/>
      <c r="M206" s="160" t="s">
        <v>1</v>
      </c>
      <c r="N206" s="161" t="s">
        <v>41</v>
      </c>
      <c r="O206" s="62"/>
      <c r="P206" s="162">
        <f>O206*H206</f>
        <v>0</v>
      </c>
      <c r="Q206" s="162">
        <v>2.3000000000000001E-4</v>
      </c>
      <c r="R206" s="162">
        <f>Q206*H206</f>
        <v>0.15987415000000002</v>
      </c>
      <c r="S206" s="162">
        <v>0</v>
      </c>
      <c r="T206" s="163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64" t="s">
        <v>144</v>
      </c>
      <c r="AT206" s="164" t="s">
        <v>140</v>
      </c>
      <c r="AU206" s="164" t="s">
        <v>145</v>
      </c>
      <c r="AY206" s="18" t="s">
        <v>137</v>
      </c>
      <c r="BE206" s="165">
        <f>IF(N206="základná",J206,0)</f>
        <v>0</v>
      </c>
      <c r="BF206" s="165">
        <f>IF(N206="znížená",J206,0)</f>
        <v>0</v>
      </c>
      <c r="BG206" s="165">
        <f>IF(N206="zákl. prenesená",J206,0)</f>
        <v>0</v>
      </c>
      <c r="BH206" s="165">
        <f>IF(N206="zníž. prenesená",J206,0)</f>
        <v>0</v>
      </c>
      <c r="BI206" s="165">
        <f>IF(N206="nulová",J206,0)</f>
        <v>0</v>
      </c>
      <c r="BJ206" s="18" t="s">
        <v>145</v>
      </c>
      <c r="BK206" s="165">
        <f>ROUND(I206*H206,2)</f>
        <v>0</v>
      </c>
      <c r="BL206" s="18" t="s">
        <v>144</v>
      </c>
      <c r="BM206" s="164" t="s">
        <v>284</v>
      </c>
    </row>
    <row r="207" spans="1:65" s="2" customFormat="1" ht="24.2" customHeight="1">
      <c r="A207" s="33"/>
      <c r="B207" s="151"/>
      <c r="C207" s="152" t="s">
        <v>285</v>
      </c>
      <c r="D207" s="152" t="s">
        <v>140</v>
      </c>
      <c r="E207" s="153" t="s">
        <v>286</v>
      </c>
      <c r="F207" s="154" t="s">
        <v>287</v>
      </c>
      <c r="G207" s="155" t="s">
        <v>191</v>
      </c>
      <c r="H207" s="156">
        <v>629.40099999999995</v>
      </c>
      <c r="I207" s="157"/>
      <c r="J207" s="158">
        <f>ROUND(I207*H207,2)</f>
        <v>0</v>
      </c>
      <c r="K207" s="159"/>
      <c r="L207" s="34"/>
      <c r="M207" s="160" t="s">
        <v>1</v>
      </c>
      <c r="N207" s="161" t="s">
        <v>41</v>
      </c>
      <c r="O207" s="62"/>
      <c r="P207" s="162">
        <f>O207*H207</f>
        <v>0</v>
      </c>
      <c r="Q207" s="162">
        <v>4.0000000000000002E-4</v>
      </c>
      <c r="R207" s="162">
        <f>Q207*H207</f>
        <v>0.2517604</v>
      </c>
      <c r="S207" s="162">
        <v>0</v>
      </c>
      <c r="T207" s="163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4" t="s">
        <v>144</v>
      </c>
      <c r="AT207" s="164" t="s">
        <v>140</v>
      </c>
      <c r="AU207" s="164" t="s">
        <v>145</v>
      </c>
      <c r="AY207" s="18" t="s">
        <v>137</v>
      </c>
      <c r="BE207" s="165">
        <f>IF(N207="základná",J207,0)</f>
        <v>0</v>
      </c>
      <c r="BF207" s="165">
        <f>IF(N207="znížená",J207,0)</f>
        <v>0</v>
      </c>
      <c r="BG207" s="165">
        <f>IF(N207="zákl. prenesená",J207,0)</f>
        <v>0</v>
      </c>
      <c r="BH207" s="165">
        <f>IF(N207="zníž. prenesená",J207,0)</f>
        <v>0</v>
      </c>
      <c r="BI207" s="165">
        <f>IF(N207="nulová",J207,0)</f>
        <v>0</v>
      </c>
      <c r="BJ207" s="18" t="s">
        <v>145</v>
      </c>
      <c r="BK207" s="165">
        <f>ROUND(I207*H207,2)</f>
        <v>0</v>
      </c>
      <c r="BL207" s="18" t="s">
        <v>144</v>
      </c>
      <c r="BM207" s="164" t="s">
        <v>288</v>
      </c>
    </row>
    <row r="208" spans="1:65" s="2" customFormat="1" ht="24.2" customHeight="1">
      <c r="A208" s="33"/>
      <c r="B208" s="151"/>
      <c r="C208" s="152" t="s">
        <v>289</v>
      </c>
      <c r="D208" s="152" t="s">
        <v>140</v>
      </c>
      <c r="E208" s="153" t="s">
        <v>290</v>
      </c>
      <c r="F208" s="154" t="s">
        <v>291</v>
      </c>
      <c r="G208" s="155" t="s">
        <v>191</v>
      </c>
      <c r="H208" s="156">
        <v>629.40099999999995</v>
      </c>
      <c r="I208" s="157"/>
      <c r="J208" s="158">
        <f>ROUND(I208*H208,2)</f>
        <v>0</v>
      </c>
      <c r="K208" s="159"/>
      <c r="L208" s="34"/>
      <c r="M208" s="160" t="s">
        <v>1</v>
      </c>
      <c r="N208" s="161" t="s">
        <v>41</v>
      </c>
      <c r="O208" s="62"/>
      <c r="P208" s="162">
        <f>O208*H208</f>
        <v>0</v>
      </c>
      <c r="Q208" s="162">
        <v>4.1999999999999997E-3</v>
      </c>
      <c r="R208" s="162">
        <f>Q208*H208</f>
        <v>2.6434841999999996</v>
      </c>
      <c r="S208" s="162">
        <v>0</v>
      </c>
      <c r="T208" s="163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64" t="s">
        <v>144</v>
      </c>
      <c r="AT208" s="164" t="s">
        <v>140</v>
      </c>
      <c r="AU208" s="164" t="s">
        <v>145</v>
      </c>
      <c r="AY208" s="18" t="s">
        <v>137</v>
      </c>
      <c r="BE208" s="165">
        <f>IF(N208="základná",J208,0)</f>
        <v>0</v>
      </c>
      <c r="BF208" s="165">
        <f>IF(N208="znížená",J208,0)</f>
        <v>0</v>
      </c>
      <c r="BG208" s="165">
        <f>IF(N208="zákl. prenesená",J208,0)</f>
        <v>0</v>
      </c>
      <c r="BH208" s="165">
        <f>IF(N208="zníž. prenesená",J208,0)</f>
        <v>0</v>
      </c>
      <c r="BI208" s="165">
        <f>IF(N208="nulová",J208,0)</f>
        <v>0</v>
      </c>
      <c r="BJ208" s="18" t="s">
        <v>145</v>
      </c>
      <c r="BK208" s="165">
        <f>ROUND(I208*H208,2)</f>
        <v>0</v>
      </c>
      <c r="BL208" s="18" t="s">
        <v>144</v>
      </c>
      <c r="BM208" s="164" t="s">
        <v>292</v>
      </c>
    </row>
    <row r="209" spans="1:65" s="13" customFormat="1">
      <c r="B209" s="166"/>
      <c r="D209" s="167" t="s">
        <v>147</v>
      </c>
      <c r="E209" s="168" t="s">
        <v>1</v>
      </c>
      <c r="F209" s="169" t="s">
        <v>293</v>
      </c>
      <c r="H209" s="170">
        <v>695.10500000000002</v>
      </c>
      <c r="I209" s="171"/>
      <c r="L209" s="166"/>
      <c r="M209" s="172"/>
      <c r="N209" s="173"/>
      <c r="O209" s="173"/>
      <c r="P209" s="173"/>
      <c r="Q209" s="173"/>
      <c r="R209" s="173"/>
      <c r="S209" s="173"/>
      <c r="T209" s="174"/>
      <c r="AT209" s="168" t="s">
        <v>147</v>
      </c>
      <c r="AU209" s="168" t="s">
        <v>145</v>
      </c>
      <c r="AV209" s="13" t="s">
        <v>145</v>
      </c>
      <c r="AW209" s="13" t="s">
        <v>31</v>
      </c>
      <c r="AX209" s="13" t="s">
        <v>75</v>
      </c>
      <c r="AY209" s="168" t="s">
        <v>137</v>
      </c>
    </row>
    <row r="210" spans="1:65" s="13" customFormat="1">
      <c r="B210" s="166"/>
      <c r="D210" s="167" t="s">
        <v>147</v>
      </c>
      <c r="E210" s="168" t="s">
        <v>1</v>
      </c>
      <c r="F210" s="169" t="s">
        <v>294</v>
      </c>
      <c r="H210" s="170">
        <v>-65.703999999999994</v>
      </c>
      <c r="I210" s="171"/>
      <c r="L210" s="166"/>
      <c r="M210" s="172"/>
      <c r="N210" s="173"/>
      <c r="O210" s="173"/>
      <c r="P210" s="173"/>
      <c r="Q210" s="173"/>
      <c r="R210" s="173"/>
      <c r="S210" s="173"/>
      <c r="T210" s="174"/>
      <c r="AT210" s="168" t="s">
        <v>147</v>
      </c>
      <c r="AU210" s="168" t="s">
        <v>145</v>
      </c>
      <c r="AV210" s="13" t="s">
        <v>145</v>
      </c>
      <c r="AW210" s="13" t="s">
        <v>31</v>
      </c>
      <c r="AX210" s="13" t="s">
        <v>75</v>
      </c>
      <c r="AY210" s="168" t="s">
        <v>137</v>
      </c>
    </row>
    <row r="211" spans="1:65" s="14" customFormat="1">
      <c r="B211" s="175"/>
      <c r="D211" s="167" t="s">
        <v>147</v>
      </c>
      <c r="E211" s="176" t="s">
        <v>1</v>
      </c>
      <c r="F211" s="177" t="s">
        <v>149</v>
      </c>
      <c r="H211" s="178">
        <v>629.40100000000007</v>
      </c>
      <c r="I211" s="179"/>
      <c r="L211" s="175"/>
      <c r="M211" s="180"/>
      <c r="N211" s="181"/>
      <c r="O211" s="181"/>
      <c r="P211" s="181"/>
      <c r="Q211" s="181"/>
      <c r="R211" s="181"/>
      <c r="S211" s="181"/>
      <c r="T211" s="182"/>
      <c r="AT211" s="176" t="s">
        <v>147</v>
      </c>
      <c r="AU211" s="176" t="s">
        <v>145</v>
      </c>
      <c r="AV211" s="14" t="s">
        <v>144</v>
      </c>
      <c r="AW211" s="14" t="s">
        <v>31</v>
      </c>
      <c r="AX211" s="14" t="s">
        <v>82</v>
      </c>
      <c r="AY211" s="176" t="s">
        <v>137</v>
      </c>
    </row>
    <row r="212" spans="1:65" s="2" customFormat="1" ht="24.2" customHeight="1">
      <c r="A212" s="33"/>
      <c r="B212" s="151"/>
      <c r="C212" s="152" t="s">
        <v>295</v>
      </c>
      <c r="D212" s="152" t="s">
        <v>140</v>
      </c>
      <c r="E212" s="153" t="s">
        <v>296</v>
      </c>
      <c r="F212" s="154" t="s">
        <v>297</v>
      </c>
      <c r="G212" s="155" t="s">
        <v>191</v>
      </c>
      <c r="H212" s="156">
        <v>695.10500000000002</v>
      </c>
      <c r="I212" s="157"/>
      <c r="J212" s="158">
        <f>ROUND(I212*H212,2)</f>
        <v>0</v>
      </c>
      <c r="K212" s="159"/>
      <c r="L212" s="34"/>
      <c r="M212" s="160" t="s">
        <v>1</v>
      </c>
      <c r="N212" s="161" t="s">
        <v>41</v>
      </c>
      <c r="O212" s="62"/>
      <c r="P212" s="162">
        <f>O212*H212</f>
        <v>0</v>
      </c>
      <c r="Q212" s="162">
        <v>4.15E-3</v>
      </c>
      <c r="R212" s="162">
        <f>Q212*H212</f>
        <v>2.88468575</v>
      </c>
      <c r="S212" s="162">
        <v>0</v>
      </c>
      <c r="T212" s="163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4" t="s">
        <v>144</v>
      </c>
      <c r="AT212" s="164" t="s">
        <v>140</v>
      </c>
      <c r="AU212" s="164" t="s">
        <v>145</v>
      </c>
      <c r="AY212" s="18" t="s">
        <v>137</v>
      </c>
      <c r="BE212" s="165">
        <f>IF(N212="základná",J212,0)</f>
        <v>0</v>
      </c>
      <c r="BF212" s="165">
        <f>IF(N212="znížená",J212,0)</f>
        <v>0</v>
      </c>
      <c r="BG212" s="165">
        <f>IF(N212="zákl. prenesená",J212,0)</f>
        <v>0</v>
      </c>
      <c r="BH212" s="165">
        <f>IF(N212="zníž. prenesená",J212,0)</f>
        <v>0</v>
      </c>
      <c r="BI212" s="165">
        <f>IF(N212="nulová",J212,0)</f>
        <v>0</v>
      </c>
      <c r="BJ212" s="18" t="s">
        <v>145</v>
      </c>
      <c r="BK212" s="165">
        <f>ROUND(I212*H212,2)</f>
        <v>0</v>
      </c>
      <c r="BL212" s="18" t="s">
        <v>144</v>
      </c>
      <c r="BM212" s="164" t="s">
        <v>298</v>
      </c>
    </row>
    <row r="213" spans="1:65" s="13" customFormat="1">
      <c r="B213" s="166"/>
      <c r="D213" s="167" t="s">
        <v>147</v>
      </c>
      <c r="E213" s="168" t="s">
        <v>1</v>
      </c>
      <c r="F213" s="169" t="s">
        <v>299</v>
      </c>
      <c r="H213" s="170">
        <v>42.883000000000003</v>
      </c>
      <c r="I213" s="171"/>
      <c r="L213" s="166"/>
      <c r="M213" s="172"/>
      <c r="N213" s="173"/>
      <c r="O213" s="173"/>
      <c r="P213" s="173"/>
      <c r="Q213" s="173"/>
      <c r="R213" s="173"/>
      <c r="S213" s="173"/>
      <c r="T213" s="174"/>
      <c r="AT213" s="168" t="s">
        <v>147</v>
      </c>
      <c r="AU213" s="168" t="s">
        <v>145</v>
      </c>
      <c r="AV213" s="13" t="s">
        <v>145</v>
      </c>
      <c r="AW213" s="13" t="s">
        <v>31</v>
      </c>
      <c r="AX213" s="13" t="s">
        <v>75</v>
      </c>
      <c r="AY213" s="168" t="s">
        <v>137</v>
      </c>
    </row>
    <row r="214" spans="1:65" s="13" customFormat="1">
      <c r="B214" s="166"/>
      <c r="D214" s="167" t="s">
        <v>147</v>
      </c>
      <c r="E214" s="168" t="s">
        <v>1</v>
      </c>
      <c r="F214" s="169" t="s">
        <v>300</v>
      </c>
      <c r="H214" s="170">
        <v>-11.24</v>
      </c>
      <c r="I214" s="171"/>
      <c r="L214" s="166"/>
      <c r="M214" s="172"/>
      <c r="N214" s="173"/>
      <c r="O214" s="173"/>
      <c r="P214" s="173"/>
      <c r="Q214" s="173"/>
      <c r="R214" s="173"/>
      <c r="S214" s="173"/>
      <c r="T214" s="174"/>
      <c r="AT214" s="168" t="s">
        <v>147</v>
      </c>
      <c r="AU214" s="168" t="s">
        <v>145</v>
      </c>
      <c r="AV214" s="13" t="s">
        <v>145</v>
      </c>
      <c r="AW214" s="13" t="s">
        <v>31</v>
      </c>
      <c r="AX214" s="13" t="s">
        <v>75</v>
      </c>
      <c r="AY214" s="168" t="s">
        <v>137</v>
      </c>
    </row>
    <row r="215" spans="1:65" s="13" customFormat="1">
      <c r="B215" s="166"/>
      <c r="D215" s="167" t="s">
        <v>147</v>
      </c>
      <c r="E215" s="168" t="s">
        <v>1</v>
      </c>
      <c r="F215" s="169" t="s">
        <v>301</v>
      </c>
      <c r="H215" s="170">
        <v>27.023</v>
      </c>
      <c r="I215" s="171"/>
      <c r="L215" s="166"/>
      <c r="M215" s="172"/>
      <c r="N215" s="173"/>
      <c r="O215" s="173"/>
      <c r="P215" s="173"/>
      <c r="Q215" s="173"/>
      <c r="R215" s="173"/>
      <c r="S215" s="173"/>
      <c r="T215" s="174"/>
      <c r="AT215" s="168" t="s">
        <v>147</v>
      </c>
      <c r="AU215" s="168" t="s">
        <v>145</v>
      </c>
      <c r="AV215" s="13" t="s">
        <v>145</v>
      </c>
      <c r="AW215" s="13" t="s">
        <v>31</v>
      </c>
      <c r="AX215" s="13" t="s">
        <v>75</v>
      </c>
      <c r="AY215" s="168" t="s">
        <v>137</v>
      </c>
    </row>
    <row r="216" spans="1:65" s="13" customFormat="1">
      <c r="B216" s="166"/>
      <c r="D216" s="167" t="s">
        <v>147</v>
      </c>
      <c r="E216" s="168" t="s">
        <v>1</v>
      </c>
      <c r="F216" s="169" t="s">
        <v>302</v>
      </c>
      <c r="H216" s="170">
        <v>-2.84</v>
      </c>
      <c r="I216" s="171"/>
      <c r="L216" s="166"/>
      <c r="M216" s="172"/>
      <c r="N216" s="173"/>
      <c r="O216" s="173"/>
      <c r="P216" s="173"/>
      <c r="Q216" s="173"/>
      <c r="R216" s="173"/>
      <c r="S216" s="173"/>
      <c r="T216" s="174"/>
      <c r="AT216" s="168" t="s">
        <v>147</v>
      </c>
      <c r="AU216" s="168" t="s">
        <v>145</v>
      </c>
      <c r="AV216" s="13" t="s">
        <v>145</v>
      </c>
      <c r="AW216" s="13" t="s">
        <v>31</v>
      </c>
      <c r="AX216" s="13" t="s">
        <v>75</v>
      </c>
      <c r="AY216" s="168" t="s">
        <v>137</v>
      </c>
    </row>
    <row r="217" spans="1:65" s="13" customFormat="1">
      <c r="B217" s="166"/>
      <c r="D217" s="167" t="s">
        <v>147</v>
      </c>
      <c r="E217" s="168" t="s">
        <v>1</v>
      </c>
      <c r="F217" s="169" t="s">
        <v>303</v>
      </c>
      <c r="H217" s="170">
        <v>70.165000000000006</v>
      </c>
      <c r="I217" s="171"/>
      <c r="L217" s="166"/>
      <c r="M217" s="172"/>
      <c r="N217" s="173"/>
      <c r="O217" s="173"/>
      <c r="P217" s="173"/>
      <c r="Q217" s="173"/>
      <c r="R217" s="173"/>
      <c r="S217" s="173"/>
      <c r="T217" s="174"/>
      <c r="AT217" s="168" t="s">
        <v>147</v>
      </c>
      <c r="AU217" s="168" t="s">
        <v>145</v>
      </c>
      <c r="AV217" s="13" t="s">
        <v>145</v>
      </c>
      <c r="AW217" s="13" t="s">
        <v>31</v>
      </c>
      <c r="AX217" s="13" t="s">
        <v>75</v>
      </c>
      <c r="AY217" s="168" t="s">
        <v>137</v>
      </c>
    </row>
    <row r="218" spans="1:65" s="13" customFormat="1">
      <c r="B218" s="166"/>
      <c r="D218" s="167" t="s">
        <v>147</v>
      </c>
      <c r="E218" s="168" t="s">
        <v>1</v>
      </c>
      <c r="F218" s="169" t="s">
        <v>304</v>
      </c>
      <c r="H218" s="170">
        <v>-18.094999999999999</v>
      </c>
      <c r="I218" s="171"/>
      <c r="L218" s="166"/>
      <c r="M218" s="172"/>
      <c r="N218" s="173"/>
      <c r="O218" s="173"/>
      <c r="P218" s="173"/>
      <c r="Q218" s="173"/>
      <c r="R218" s="173"/>
      <c r="S218" s="173"/>
      <c r="T218" s="174"/>
      <c r="AT218" s="168" t="s">
        <v>147</v>
      </c>
      <c r="AU218" s="168" t="s">
        <v>145</v>
      </c>
      <c r="AV218" s="13" t="s">
        <v>145</v>
      </c>
      <c r="AW218" s="13" t="s">
        <v>31</v>
      </c>
      <c r="AX218" s="13" t="s">
        <v>75</v>
      </c>
      <c r="AY218" s="168" t="s">
        <v>137</v>
      </c>
    </row>
    <row r="219" spans="1:65" s="13" customFormat="1">
      <c r="B219" s="166"/>
      <c r="D219" s="167" t="s">
        <v>147</v>
      </c>
      <c r="E219" s="168" t="s">
        <v>1</v>
      </c>
      <c r="F219" s="169" t="s">
        <v>305</v>
      </c>
      <c r="H219" s="170">
        <v>147.959</v>
      </c>
      <c r="I219" s="171"/>
      <c r="L219" s="166"/>
      <c r="M219" s="172"/>
      <c r="N219" s="173"/>
      <c r="O219" s="173"/>
      <c r="P219" s="173"/>
      <c r="Q219" s="173"/>
      <c r="R219" s="173"/>
      <c r="S219" s="173"/>
      <c r="T219" s="174"/>
      <c r="AT219" s="168" t="s">
        <v>147</v>
      </c>
      <c r="AU219" s="168" t="s">
        <v>145</v>
      </c>
      <c r="AV219" s="13" t="s">
        <v>145</v>
      </c>
      <c r="AW219" s="13" t="s">
        <v>31</v>
      </c>
      <c r="AX219" s="13" t="s">
        <v>75</v>
      </c>
      <c r="AY219" s="168" t="s">
        <v>137</v>
      </c>
    </row>
    <row r="220" spans="1:65" s="13" customFormat="1">
      <c r="B220" s="166"/>
      <c r="D220" s="167" t="s">
        <v>147</v>
      </c>
      <c r="E220" s="168" t="s">
        <v>1</v>
      </c>
      <c r="F220" s="169" t="s">
        <v>306</v>
      </c>
      <c r="H220" s="170">
        <v>-35.503</v>
      </c>
      <c r="I220" s="171"/>
      <c r="L220" s="166"/>
      <c r="M220" s="172"/>
      <c r="N220" s="173"/>
      <c r="O220" s="173"/>
      <c r="P220" s="173"/>
      <c r="Q220" s="173"/>
      <c r="R220" s="173"/>
      <c r="S220" s="173"/>
      <c r="T220" s="174"/>
      <c r="AT220" s="168" t="s">
        <v>147</v>
      </c>
      <c r="AU220" s="168" t="s">
        <v>145</v>
      </c>
      <c r="AV220" s="13" t="s">
        <v>145</v>
      </c>
      <c r="AW220" s="13" t="s">
        <v>31</v>
      </c>
      <c r="AX220" s="13" t="s">
        <v>75</v>
      </c>
      <c r="AY220" s="168" t="s">
        <v>137</v>
      </c>
    </row>
    <row r="221" spans="1:65" s="13" customFormat="1">
      <c r="B221" s="166"/>
      <c r="D221" s="167" t="s">
        <v>147</v>
      </c>
      <c r="E221" s="168" t="s">
        <v>1</v>
      </c>
      <c r="F221" s="169" t="s">
        <v>307</v>
      </c>
      <c r="H221" s="170">
        <v>103.086</v>
      </c>
      <c r="I221" s="171"/>
      <c r="L221" s="166"/>
      <c r="M221" s="172"/>
      <c r="N221" s="173"/>
      <c r="O221" s="173"/>
      <c r="P221" s="173"/>
      <c r="Q221" s="173"/>
      <c r="R221" s="173"/>
      <c r="S221" s="173"/>
      <c r="T221" s="174"/>
      <c r="AT221" s="168" t="s">
        <v>147</v>
      </c>
      <c r="AU221" s="168" t="s">
        <v>145</v>
      </c>
      <c r="AV221" s="13" t="s">
        <v>145</v>
      </c>
      <c r="AW221" s="13" t="s">
        <v>31</v>
      </c>
      <c r="AX221" s="13" t="s">
        <v>75</v>
      </c>
      <c r="AY221" s="168" t="s">
        <v>137</v>
      </c>
    </row>
    <row r="222" spans="1:65" s="13" customFormat="1">
      <c r="B222" s="166"/>
      <c r="D222" s="167" t="s">
        <v>147</v>
      </c>
      <c r="E222" s="168" t="s">
        <v>1</v>
      </c>
      <c r="F222" s="169" t="s">
        <v>308</v>
      </c>
      <c r="H222" s="170">
        <v>-27.628</v>
      </c>
      <c r="I222" s="171"/>
      <c r="L222" s="166"/>
      <c r="M222" s="172"/>
      <c r="N222" s="173"/>
      <c r="O222" s="173"/>
      <c r="P222" s="173"/>
      <c r="Q222" s="173"/>
      <c r="R222" s="173"/>
      <c r="S222" s="173"/>
      <c r="T222" s="174"/>
      <c r="AT222" s="168" t="s">
        <v>147</v>
      </c>
      <c r="AU222" s="168" t="s">
        <v>145</v>
      </c>
      <c r="AV222" s="13" t="s">
        <v>145</v>
      </c>
      <c r="AW222" s="13" t="s">
        <v>31</v>
      </c>
      <c r="AX222" s="13" t="s">
        <v>75</v>
      </c>
      <c r="AY222" s="168" t="s">
        <v>137</v>
      </c>
    </row>
    <row r="223" spans="1:65" s="13" customFormat="1">
      <c r="B223" s="166"/>
      <c r="D223" s="167" t="s">
        <v>147</v>
      </c>
      <c r="E223" s="168" t="s">
        <v>1</v>
      </c>
      <c r="F223" s="169" t="s">
        <v>309</v>
      </c>
      <c r="H223" s="170">
        <v>37.5</v>
      </c>
      <c r="I223" s="171"/>
      <c r="L223" s="166"/>
      <c r="M223" s="172"/>
      <c r="N223" s="173"/>
      <c r="O223" s="173"/>
      <c r="P223" s="173"/>
      <c r="Q223" s="173"/>
      <c r="R223" s="173"/>
      <c r="S223" s="173"/>
      <c r="T223" s="174"/>
      <c r="AT223" s="168" t="s">
        <v>147</v>
      </c>
      <c r="AU223" s="168" t="s">
        <v>145</v>
      </c>
      <c r="AV223" s="13" t="s">
        <v>145</v>
      </c>
      <c r="AW223" s="13" t="s">
        <v>31</v>
      </c>
      <c r="AX223" s="13" t="s">
        <v>75</v>
      </c>
      <c r="AY223" s="168" t="s">
        <v>137</v>
      </c>
    </row>
    <row r="224" spans="1:65" s="13" customFormat="1">
      <c r="B224" s="166"/>
      <c r="D224" s="167" t="s">
        <v>147</v>
      </c>
      <c r="E224" s="168" t="s">
        <v>1</v>
      </c>
      <c r="F224" s="169" t="s">
        <v>310</v>
      </c>
      <c r="H224" s="170">
        <v>-5.915</v>
      </c>
      <c r="I224" s="171"/>
      <c r="L224" s="166"/>
      <c r="M224" s="172"/>
      <c r="N224" s="173"/>
      <c r="O224" s="173"/>
      <c r="P224" s="173"/>
      <c r="Q224" s="173"/>
      <c r="R224" s="173"/>
      <c r="S224" s="173"/>
      <c r="T224" s="174"/>
      <c r="AT224" s="168" t="s">
        <v>147</v>
      </c>
      <c r="AU224" s="168" t="s">
        <v>145</v>
      </c>
      <c r="AV224" s="13" t="s">
        <v>145</v>
      </c>
      <c r="AW224" s="13" t="s">
        <v>31</v>
      </c>
      <c r="AX224" s="13" t="s">
        <v>75</v>
      </c>
      <c r="AY224" s="168" t="s">
        <v>137</v>
      </c>
    </row>
    <row r="225" spans="2:51" s="13" customFormat="1">
      <c r="B225" s="166"/>
      <c r="D225" s="167" t="s">
        <v>147</v>
      </c>
      <c r="E225" s="168" t="s">
        <v>1</v>
      </c>
      <c r="F225" s="169" t="s">
        <v>311</v>
      </c>
      <c r="H225" s="170">
        <v>23.602</v>
      </c>
      <c r="I225" s="171"/>
      <c r="L225" s="166"/>
      <c r="M225" s="172"/>
      <c r="N225" s="173"/>
      <c r="O225" s="173"/>
      <c r="P225" s="173"/>
      <c r="Q225" s="173"/>
      <c r="R225" s="173"/>
      <c r="S225" s="173"/>
      <c r="T225" s="174"/>
      <c r="AT225" s="168" t="s">
        <v>147</v>
      </c>
      <c r="AU225" s="168" t="s">
        <v>145</v>
      </c>
      <c r="AV225" s="13" t="s">
        <v>145</v>
      </c>
      <c r="AW225" s="13" t="s">
        <v>31</v>
      </c>
      <c r="AX225" s="13" t="s">
        <v>75</v>
      </c>
      <c r="AY225" s="168" t="s">
        <v>137</v>
      </c>
    </row>
    <row r="226" spans="2:51" s="13" customFormat="1">
      <c r="B226" s="166"/>
      <c r="D226" s="167" t="s">
        <v>147</v>
      </c>
      <c r="E226" s="168" t="s">
        <v>1</v>
      </c>
      <c r="F226" s="169" t="s">
        <v>312</v>
      </c>
      <c r="H226" s="170">
        <v>-3.895</v>
      </c>
      <c r="I226" s="171"/>
      <c r="L226" s="166"/>
      <c r="M226" s="172"/>
      <c r="N226" s="173"/>
      <c r="O226" s="173"/>
      <c r="P226" s="173"/>
      <c r="Q226" s="173"/>
      <c r="R226" s="173"/>
      <c r="S226" s="173"/>
      <c r="T226" s="174"/>
      <c r="AT226" s="168" t="s">
        <v>147</v>
      </c>
      <c r="AU226" s="168" t="s">
        <v>145</v>
      </c>
      <c r="AV226" s="13" t="s">
        <v>145</v>
      </c>
      <c r="AW226" s="13" t="s">
        <v>31</v>
      </c>
      <c r="AX226" s="13" t="s">
        <v>75</v>
      </c>
      <c r="AY226" s="168" t="s">
        <v>137</v>
      </c>
    </row>
    <row r="227" spans="2:51" s="13" customFormat="1">
      <c r="B227" s="166"/>
      <c r="D227" s="167" t="s">
        <v>147</v>
      </c>
      <c r="E227" s="168" t="s">
        <v>1</v>
      </c>
      <c r="F227" s="169" t="s">
        <v>313</v>
      </c>
      <c r="H227" s="170">
        <v>57.18</v>
      </c>
      <c r="I227" s="171"/>
      <c r="L227" s="166"/>
      <c r="M227" s="172"/>
      <c r="N227" s="173"/>
      <c r="O227" s="173"/>
      <c r="P227" s="173"/>
      <c r="Q227" s="173"/>
      <c r="R227" s="173"/>
      <c r="S227" s="173"/>
      <c r="T227" s="174"/>
      <c r="AT227" s="168" t="s">
        <v>147</v>
      </c>
      <c r="AU227" s="168" t="s">
        <v>145</v>
      </c>
      <c r="AV227" s="13" t="s">
        <v>145</v>
      </c>
      <c r="AW227" s="13" t="s">
        <v>31</v>
      </c>
      <c r="AX227" s="13" t="s">
        <v>75</v>
      </c>
      <c r="AY227" s="168" t="s">
        <v>137</v>
      </c>
    </row>
    <row r="228" spans="2:51" s="13" customFormat="1">
      <c r="B228" s="166"/>
      <c r="D228" s="167" t="s">
        <v>147</v>
      </c>
      <c r="E228" s="168" t="s">
        <v>1</v>
      </c>
      <c r="F228" s="169" t="s">
        <v>314</v>
      </c>
      <c r="H228" s="170">
        <v>-4.6399999999999997</v>
      </c>
      <c r="I228" s="171"/>
      <c r="L228" s="166"/>
      <c r="M228" s="172"/>
      <c r="N228" s="173"/>
      <c r="O228" s="173"/>
      <c r="P228" s="173"/>
      <c r="Q228" s="173"/>
      <c r="R228" s="173"/>
      <c r="S228" s="173"/>
      <c r="T228" s="174"/>
      <c r="AT228" s="168" t="s">
        <v>147</v>
      </c>
      <c r="AU228" s="168" t="s">
        <v>145</v>
      </c>
      <c r="AV228" s="13" t="s">
        <v>145</v>
      </c>
      <c r="AW228" s="13" t="s">
        <v>31</v>
      </c>
      <c r="AX228" s="13" t="s">
        <v>75</v>
      </c>
      <c r="AY228" s="168" t="s">
        <v>137</v>
      </c>
    </row>
    <row r="229" spans="2:51" s="13" customFormat="1">
      <c r="B229" s="166"/>
      <c r="D229" s="167" t="s">
        <v>147</v>
      </c>
      <c r="E229" s="168" t="s">
        <v>1</v>
      </c>
      <c r="F229" s="169" t="s">
        <v>315</v>
      </c>
      <c r="H229" s="170">
        <v>22.364000000000001</v>
      </c>
      <c r="I229" s="171"/>
      <c r="L229" s="166"/>
      <c r="M229" s="172"/>
      <c r="N229" s="173"/>
      <c r="O229" s="173"/>
      <c r="P229" s="173"/>
      <c r="Q229" s="173"/>
      <c r="R229" s="173"/>
      <c r="S229" s="173"/>
      <c r="T229" s="174"/>
      <c r="AT229" s="168" t="s">
        <v>147</v>
      </c>
      <c r="AU229" s="168" t="s">
        <v>145</v>
      </c>
      <c r="AV229" s="13" t="s">
        <v>145</v>
      </c>
      <c r="AW229" s="13" t="s">
        <v>31</v>
      </c>
      <c r="AX229" s="13" t="s">
        <v>75</v>
      </c>
      <c r="AY229" s="168" t="s">
        <v>137</v>
      </c>
    </row>
    <row r="230" spans="2:51" s="13" customFormat="1">
      <c r="B230" s="166"/>
      <c r="D230" s="167" t="s">
        <v>147</v>
      </c>
      <c r="E230" s="168" t="s">
        <v>1</v>
      </c>
      <c r="F230" s="169" t="s">
        <v>316</v>
      </c>
      <c r="H230" s="170">
        <v>-1.8</v>
      </c>
      <c r="I230" s="171"/>
      <c r="L230" s="166"/>
      <c r="M230" s="172"/>
      <c r="N230" s="173"/>
      <c r="O230" s="173"/>
      <c r="P230" s="173"/>
      <c r="Q230" s="173"/>
      <c r="R230" s="173"/>
      <c r="S230" s="173"/>
      <c r="T230" s="174"/>
      <c r="AT230" s="168" t="s">
        <v>147</v>
      </c>
      <c r="AU230" s="168" t="s">
        <v>145</v>
      </c>
      <c r="AV230" s="13" t="s">
        <v>145</v>
      </c>
      <c r="AW230" s="13" t="s">
        <v>31</v>
      </c>
      <c r="AX230" s="13" t="s">
        <v>75</v>
      </c>
      <c r="AY230" s="168" t="s">
        <v>137</v>
      </c>
    </row>
    <row r="231" spans="2:51" s="13" customFormat="1">
      <c r="B231" s="166"/>
      <c r="D231" s="167" t="s">
        <v>147</v>
      </c>
      <c r="E231" s="168" t="s">
        <v>1</v>
      </c>
      <c r="F231" s="169" t="s">
        <v>317</v>
      </c>
      <c r="H231" s="170">
        <v>96.822000000000003</v>
      </c>
      <c r="I231" s="171"/>
      <c r="L231" s="166"/>
      <c r="M231" s="172"/>
      <c r="N231" s="173"/>
      <c r="O231" s="173"/>
      <c r="P231" s="173"/>
      <c r="Q231" s="173"/>
      <c r="R231" s="173"/>
      <c r="S231" s="173"/>
      <c r="T231" s="174"/>
      <c r="AT231" s="168" t="s">
        <v>147</v>
      </c>
      <c r="AU231" s="168" t="s">
        <v>145</v>
      </c>
      <c r="AV231" s="13" t="s">
        <v>145</v>
      </c>
      <c r="AW231" s="13" t="s">
        <v>31</v>
      </c>
      <c r="AX231" s="13" t="s">
        <v>75</v>
      </c>
      <c r="AY231" s="168" t="s">
        <v>137</v>
      </c>
    </row>
    <row r="232" spans="2:51" s="13" customFormat="1">
      <c r="B232" s="166"/>
      <c r="D232" s="167" t="s">
        <v>147</v>
      </c>
      <c r="E232" s="168" t="s">
        <v>1</v>
      </c>
      <c r="F232" s="169" t="s">
        <v>318</v>
      </c>
      <c r="H232" s="170">
        <v>-22.83</v>
      </c>
      <c r="I232" s="171"/>
      <c r="L232" s="166"/>
      <c r="M232" s="172"/>
      <c r="N232" s="173"/>
      <c r="O232" s="173"/>
      <c r="P232" s="173"/>
      <c r="Q232" s="173"/>
      <c r="R232" s="173"/>
      <c r="S232" s="173"/>
      <c r="T232" s="174"/>
      <c r="AT232" s="168" t="s">
        <v>147</v>
      </c>
      <c r="AU232" s="168" t="s">
        <v>145</v>
      </c>
      <c r="AV232" s="13" t="s">
        <v>145</v>
      </c>
      <c r="AW232" s="13" t="s">
        <v>31</v>
      </c>
      <c r="AX232" s="13" t="s">
        <v>75</v>
      </c>
      <c r="AY232" s="168" t="s">
        <v>137</v>
      </c>
    </row>
    <row r="233" spans="2:51" s="13" customFormat="1">
      <c r="B233" s="166"/>
      <c r="D233" s="167" t="s">
        <v>147</v>
      </c>
      <c r="E233" s="168" t="s">
        <v>1</v>
      </c>
      <c r="F233" s="169" t="s">
        <v>319</v>
      </c>
      <c r="H233" s="170">
        <v>4.4729999999999999</v>
      </c>
      <c r="I233" s="171"/>
      <c r="L233" s="166"/>
      <c r="M233" s="172"/>
      <c r="N233" s="173"/>
      <c r="O233" s="173"/>
      <c r="P233" s="173"/>
      <c r="Q233" s="173"/>
      <c r="R233" s="173"/>
      <c r="S233" s="173"/>
      <c r="T233" s="174"/>
      <c r="AT233" s="168" t="s">
        <v>147</v>
      </c>
      <c r="AU233" s="168" t="s">
        <v>145</v>
      </c>
      <c r="AV233" s="13" t="s">
        <v>145</v>
      </c>
      <c r="AW233" s="13" t="s">
        <v>31</v>
      </c>
      <c r="AX233" s="13" t="s">
        <v>75</v>
      </c>
      <c r="AY233" s="168" t="s">
        <v>137</v>
      </c>
    </row>
    <row r="234" spans="2:51" s="13" customFormat="1">
      <c r="B234" s="166"/>
      <c r="D234" s="167" t="s">
        <v>147</v>
      </c>
      <c r="E234" s="168" t="s">
        <v>1</v>
      </c>
      <c r="F234" s="169" t="s">
        <v>320</v>
      </c>
      <c r="H234" s="170">
        <v>15.518000000000001</v>
      </c>
      <c r="I234" s="171"/>
      <c r="L234" s="166"/>
      <c r="M234" s="172"/>
      <c r="N234" s="173"/>
      <c r="O234" s="173"/>
      <c r="P234" s="173"/>
      <c r="Q234" s="173"/>
      <c r="R234" s="173"/>
      <c r="S234" s="173"/>
      <c r="T234" s="174"/>
      <c r="AT234" s="168" t="s">
        <v>147</v>
      </c>
      <c r="AU234" s="168" t="s">
        <v>145</v>
      </c>
      <c r="AV234" s="13" t="s">
        <v>145</v>
      </c>
      <c r="AW234" s="13" t="s">
        <v>31</v>
      </c>
      <c r="AX234" s="13" t="s">
        <v>75</v>
      </c>
      <c r="AY234" s="168" t="s">
        <v>137</v>
      </c>
    </row>
    <row r="235" spans="2:51" s="13" customFormat="1">
      <c r="B235" s="166"/>
      <c r="D235" s="167" t="s">
        <v>147</v>
      </c>
      <c r="E235" s="168" t="s">
        <v>1</v>
      </c>
      <c r="F235" s="169" t="s">
        <v>321</v>
      </c>
      <c r="H235" s="170">
        <v>-1.2</v>
      </c>
      <c r="I235" s="171"/>
      <c r="L235" s="166"/>
      <c r="M235" s="172"/>
      <c r="N235" s="173"/>
      <c r="O235" s="173"/>
      <c r="P235" s="173"/>
      <c r="Q235" s="173"/>
      <c r="R235" s="173"/>
      <c r="S235" s="173"/>
      <c r="T235" s="174"/>
      <c r="AT235" s="168" t="s">
        <v>147</v>
      </c>
      <c r="AU235" s="168" t="s">
        <v>145</v>
      </c>
      <c r="AV235" s="13" t="s">
        <v>145</v>
      </c>
      <c r="AW235" s="13" t="s">
        <v>31</v>
      </c>
      <c r="AX235" s="13" t="s">
        <v>75</v>
      </c>
      <c r="AY235" s="168" t="s">
        <v>137</v>
      </c>
    </row>
    <row r="236" spans="2:51" s="13" customFormat="1">
      <c r="B236" s="166"/>
      <c r="D236" s="167" t="s">
        <v>147</v>
      </c>
      <c r="E236" s="168" t="s">
        <v>1</v>
      </c>
      <c r="F236" s="169" t="s">
        <v>322</v>
      </c>
      <c r="H236" s="170">
        <v>42.314999999999998</v>
      </c>
      <c r="I236" s="171"/>
      <c r="L236" s="166"/>
      <c r="M236" s="172"/>
      <c r="N236" s="173"/>
      <c r="O236" s="173"/>
      <c r="P236" s="173"/>
      <c r="Q236" s="173"/>
      <c r="R236" s="173"/>
      <c r="S236" s="173"/>
      <c r="T236" s="174"/>
      <c r="AT236" s="168" t="s">
        <v>147</v>
      </c>
      <c r="AU236" s="168" t="s">
        <v>145</v>
      </c>
      <c r="AV236" s="13" t="s">
        <v>145</v>
      </c>
      <c r="AW236" s="13" t="s">
        <v>31</v>
      </c>
      <c r="AX236" s="13" t="s">
        <v>75</v>
      </c>
      <c r="AY236" s="168" t="s">
        <v>137</v>
      </c>
    </row>
    <row r="237" spans="2:51" s="13" customFormat="1">
      <c r="B237" s="166"/>
      <c r="D237" s="167" t="s">
        <v>147</v>
      </c>
      <c r="E237" s="168" t="s">
        <v>1</v>
      </c>
      <c r="F237" s="169" t="s">
        <v>323</v>
      </c>
      <c r="H237" s="170">
        <v>-2.64</v>
      </c>
      <c r="I237" s="171"/>
      <c r="L237" s="166"/>
      <c r="M237" s="172"/>
      <c r="N237" s="173"/>
      <c r="O237" s="173"/>
      <c r="P237" s="173"/>
      <c r="Q237" s="173"/>
      <c r="R237" s="173"/>
      <c r="S237" s="173"/>
      <c r="T237" s="174"/>
      <c r="AT237" s="168" t="s">
        <v>147</v>
      </c>
      <c r="AU237" s="168" t="s">
        <v>145</v>
      </c>
      <c r="AV237" s="13" t="s">
        <v>145</v>
      </c>
      <c r="AW237" s="13" t="s">
        <v>31</v>
      </c>
      <c r="AX237" s="13" t="s">
        <v>75</v>
      </c>
      <c r="AY237" s="168" t="s">
        <v>137</v>
      </c>
    </row>
    <row r="238" spans="2:51" s="13" customFormat="1">
      <c r="B238" s="166"/>
      <c r="D238" s="167" t="s">
        <v>147</v>
      </c>
      <c r="E238" s="168" t="s">
        <v>1</v>
      </c>
      <c r="F238" s="169" t="s">
        <v>324</v>
      </c>
      <c r="H238" s="170">
        <v>42.314999999999998</v>
      </c>
      <c r="I238" s="171"/>
      <c r="L238" s="166"/>
      <c r="M238" s="172"/>
      <c r="N238" s="173"/>
      <c r="O238" s="173"/>
      <c r="P238" s="173"/>
      <c r="Q238" s="173"/>
      <c r="R238" s="173"/>
      <c r="S238" s="173"/>
      <c r="T238" s="174"/>
      <c r="AT238" s="168" t="s">
        <v>147</v>
      </c>
      <c r="AU238" s="168" t="s">
        <v>145</v>
      </c>
      <c r="AV238" s="13" t="s">
        <v>145</v>
      </c>
      <c r="AW238" s="13" t="s">
        <v>31</v>
      </c>
      <c r="AX238" s="13" t="s">
        <v>75</v>
      </c>
      <c r="AY238" s="168" t="s">
        <v>137</v>
      </c>
    </row>
    <row r="239" spans="2:51" s="13" customFormat="1">
      <c r="B239" s="166"/>
      <c r="D239" s="167" t="s">
        <v>147</v>
      </c>
      <c r="E239" s="168" t="s">
        <v>1</v>
      </c>
      <c r="F239" s="169" t="s">
        <v>323</v>
      </c>
      <c r="H239" s="170">
        <v>-2.64</v>
      </c>
      <c r="I239" s="171"/>
      <c r="L239" s="166"/>
      <c r="M239" s="172"/>
      <c r="N239" s="173"/>
      <c r="O239" s="173"/>
      <c r="P239" s="173"/>
      <c r="Q239" s="173"/>
      <c r="R239" s="173"/>
      <c r="S239" s="173"/>
      <c r="T239" s="174"/>
      <c r="AT239" s="168" t="s">
        <v>147</v>
      </c>
      <c r="AU239" s="168" t="s">
        <v>145</v>
      </c>
      <c r="AV239" s="13" t="s">
        <v>145</v>
      </c>
      <c r="AW239" s="13" t="s">
        <v>31</v>
      </c>
      <c r="AX239" s="13" t="s">
        <v>75</v>
      </c>
      <c r="AY239" s="168" t="s">
        <v>137</v>
      </c>
    </row>
    <row r="240" spans="2:51" s="13" customFormat="1">
      <c r="B240" s="166"/>
      <c r="D240" s="167" t="s">
        <v>147</v>
      </c>
      <c r="E240" s="168" t="s">
        <v>1</v>
      </c>
      <c r="F240" s="169" t="s">
        <v>325</v>
      </c>
      <c r="H240" s="170">
        <v>61.287999999999997</v>
      </c>
      <c r="I240" s="171"/>
      <c r="L240" s="166"/>
      <c r="M240" s="172"/>
      <c r="N240" s="173"/>
      <c r="O240" s="173"/>
      <c r="P240" s="173"/>
      <c r="Q240" s="173"/>
      <c r="R240" s="173"/>
      <c r="S240" s="173"/>
      <c r="T240" s="174"/>
      <c r="AT240" s="168" t="s">
        <v>147</v>
      </c>
      <c r="AU240" s="168" t="s">
        <v>145</v>
      </c>
      <c r="AV240" s="13" t="s">
        <v>145</v>
      </c>
      <c r="AW240" s="13" t="s">
        <v>31</v>
      </c>
      <c r="AX240" s="13" t="s">
        <v>75</v>
      </c>
      <c r="AY240" s="168" t="s">
        <v>137</v>
      </c>
    </row>
    <row r="241" spans="1:65" s="13" customFormat="1">
      <c r="B241" s="166"/>
      <c r="D241" s="167" t="s">
        <v>147</v>
      </c>
      <c r="E241" s="168" t="s">
        <v>1</v>
      </c>
      <c r="F241" s="169" t="s">
        <v>326</v>
      </c>
      <c r="H241" s="170">
        <v>-12.425000000000001</v>
      </c>
      <c r="I241" s="171"/>
      <c r="L241" s="166"/>
      <c r="M241" s="172"/>
      <c r="N241" s="173"/>
      <c r="O241" s="173"/>
      <c r="P241" s="173"/>
      <c r="Q241" s="173"/>
      <c r="R241" s="173"/>
      <c r="S241" s="173"/>
      <c r="T241" s="174"/>
      <c r="AT241" s="168" t="s">
        <v>147</v>
      </c>
      <c r="AU241" s="168" t="s">
        <v>145</v>
      </c>
      <c r="AV241" s="13" t="s">
        <v>145</v>
      </c>
      <c r="AW241" s="13" t="s">
        <v>31</v>
      </c>
      <c r="AX241" s="13" t="s">
        <v>75</v>
      </c>
      <c r="AY241" s="168" t="s">
        <v>137</v>
      </c>
    </row>
    <row r="242" spans="1:65" s="13" customFormat="1">
      <c r="B242" s="166"/>
      <c r="D242" s="167" t="s">
        <v>147</v>
      </c>
      <c r="E242" s="168" t="s">
        <v>1</v>
      </c>
      <c r="F242" s="169" t="s">
        <v>327</v>
      </c>
      <c r="H242" s="170">
        <v>61.222999999999999</v>
      </c>
      <c r="I242" s="171"/>
      <c r="L242" s="166"/>
      <c r="M242" s="172"/>
      <c r="N242" s="173"/>
      <c r="O242" s="173"/>
      <c r="P242" s="173"/>
      <c r="Q242" s="173"/>
      <c r="R242" s="173"/>
      <c r="S242" s="173"/>
      <c r="T242" s="174"/>
      <c r="AT242" s="168" t="s">
        <v>147</v>
      </c>
      <c r="AU242" s="168" t="s">
        <v>145</v>
      </c>
      <c r="AV242" s="13" t="s">
        <v>145</v>
      </c>
      <c r="AW242" s="13" t="s">
        <v>31</v>
      </c>
      <c r="AX242" s="13" t="s">
        <v>75</v>
      </c>
      <c r="AY242" s="168" t="s">
        <v>137</v>
      </c>
    </row>
    <row r="243" spans="1:65" s="13" customFormat="1">
      <c r="B243" s="166"/>
      <c r="D243" s="167" t="s">
        <v>147</v>
      </c>
      <c r="E243" s="168" t="s">
        <v>1</v>
      </c>
      <c r="F243" s="169" t="s">
        <v>328</v>
      </c>
      <c r="H243" s="170">
        <v>-7.32</v>
      </c>
      <c r="I243" s="171"/>
      <c r="L243" s="166"/>
      <c r="M243" s="172"/>
      <c r="N243" s="173"/>
      <c r="O243" s="173"/>
      <c r="P243" s="173"/>
      <c r="Q243" s="173"/>
      <c r="R243" s="173"/>
      <c r="S243" s="173"/>
      <c r="T243" s="174"/>
      <c r="AT243" s="168" t="s">
        <v>147</v>
      </c>
      <c r="AU243" s="168" t="s">
        <v>145</v>
      </c>
      <c r="AV243" s="13" t="s">
        <v>145</v>
      </c>
      <c r="AW243" s="13" t="s">
        <v>31</v>
      </c>
      <c r="AX243" s="13" t="s">
        <v>75</v>
      </c>
      <c r="AY243" s="168" t="s">
        <v>137</v>
      </c>
    </row>
    <row r="244" spans="1:65" s="16" customFormat="1">
      <c r="B244" s="201"/>
      <c r="D244" s="167" t="s">
        <v>147</v>
      </c>
      <c r="E244" s="202" t="s">
        <v>1</v>
      </c>
      <c r="F244" s="203" t="s">
        <v>329</v>
      </c>
      <c r="H244" s="204">
        <v>695.10500000000002</v>
      </c>
      <c r="I244" s="205"/>
      <c r="L244" s="201"/>
      <c r="M244" s="206"/>
      <c r="N244" s="207"/>
      <c r="O244" s="207"/>
      <c r="P244" s="207"/>
      <c r="Q244" s="207"/>
      <c r="R244" s="207"/>
      <c r="S244" s="207"/>
      <c r="T244" s="208"/>
      <c r="AT244" s="202" t="s">
        <v>147</v>
      </c>
      <c r="AU244" s="202" t="s">
        <v>145</v>
      </c>
      <c r="AV244" s="16" t="s">
        <v>210</v>
      </c>
      <c r="AW244" s="16" t="s">
        <v>31</v>
      </c>
      <c r="AX244" s="16" t="s">
        <v>75</v>
      </c>
      <c r="AY244" s="202" t="s">
        <v>137</v>
      </c>
    </row>
    <row r="245" spans="1:65" s="14" customFormat="1">
      <c r="B245" s="175"/>
      <c r="D245" s="167" t="s">
        <v>147</v>
      </c>
      <c r="E245" s="176" t="s">
        <v>1</v>
      </c>
      <c r="F245" s="177" t="s">
        <v>149</v>
      </c>
      <c r="H245" s="178">
        <v>695.10500000000002</v>
      </c>
      <c r="I245" s="179"/>
      <c r="L245" s="175"/>
      <c r="M245" s="180"/>
      <c r="N245" s="181"/>
      <c r="O245" s="181"/>
      <c r="P245" s="181"/>
      <c r="Q245" s="181"/>
      <c r="R245" s="181"/>
      <c r="S245" s="181"/>
      <c r="T245" s="182"/>
      <c r="AT245" s="176" t="s">
        <v>147</v>
      </c>
      <c r="AU245" s="176" t="s">
        <v>145</v>
      </c>
      <c r="AV245" s="14" t="s">
        <v>144</v>
      </c>
      <c r="AW245" s="14" t="s">
        <v>31</v>
      </c>
      <c r="AX245" s="14" t="s">
        <v>82</v>
      </c>
      <c r="AY245" s="176" t="s">
        <v>137</v>
      </c>
    </row>
    <row r="246" spans="1:65" s="2" customFormat="1" ht="24.2" customHeight="1">
      <c r="A246" s="33"/>
      <c r="B246" s="151"/>
      <c r="C246" s="152" t="s">
        <v>330</v>
      </c>
      <c r="D246" s="152" t="s">
        <v>140</v>
      </c>
      <c r="E246" s="153" t="s">
        <v>331</v>
      </c>
      <c r="F246" s="154" t="s">
        <v>332</v>
      </c>
      <c r="G246" s="155" t="s">
        <v>191</v>
      </c>
      <c r="H246" s="156">
        <v>271.7</v>
      </c>
      <c r="I246" s="157"/>
      <c r="J246" s="158">
        <f>ROUND(I246*H246,2)</f>
        <v>0</v>
      </c>
      <c r="K246" s="159"/>
      <c r="L246" s="34"/>
      <c r="M246" s="160" t="s">
        <v>1</v>
      </c>
      <c r="N246" s="161" t="s">
        <v>41</v>
      </c>
      <c r="O246" s="62"/>
      <c r="P246" s="162">
        <f>O246*H246</f>
        <v>0</v>
      </c>
      <c r="Q246" s="162">
        <v>3.5E-4</v>
      </c>
      <c r="R246" s="162">
        <f>Q246*H246</f>
        <v>9.5094999999999999E-2</v>
      </c>
      <c r="S246" s="162">
        <v>0</v>
      </c>
      <c r="T246" s="163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64" t="s">
        <v>144</v>
      </c>
      <c r="AT246" s="164" t="s">
        <v>140</v>
      </c>
      <c r="AU246" s="164" t="s">
        <v>145</v>
      </c>
      <c r="AY246" s="18" t="s">
        <v>137</v>
      </c>
      <c r="BE246" s="165">
        <f>IF(N246="základná",J246,0)</f>
        <v>0</v>
      </c>
      <c r="BF246" s="165">
        <f>IF(N246="znížená",J246,0)</f>
        <v>0</v>
      </c>
      <c r="BG246" s="165">
        <f>IF(N246="zákl. prenesená",J246,0)</f>
        <v>0</v>
      </c>
      <c r="BH246" s="165">
        <f>IF(N246="zníž. prenesená",J246,0)</f>
        <v>0</v>
      </c>
      <c r="BI246" s="165">
        <f>IF(N246="nulová",J246,0)</f>
        <v>0</v>
      </c>
      <c r="BJ246" s="18" t="s">
        <v>145</v>
      </c>
      <c r="BK246" s="165">
        <f>ROUND(I246*H246,2)</f>
        <v>0</v>
      </c>
      <c r="BL246" s="18" t="s">
        <v>144</v>
      </c>
      <c r="BM246" s="164" t="s">
        <v>333</v>
      </c>
    </row>
    <row r="247" spans="1:65" s="2" customFormat="1" ht="24.2" customHeight="1">
      <c r="A247" s="33"/>
      <c r="B247" s="151"/>
      <c r="C247" s="152" t="s">
        <v>334</v>
      </c>
      <c r="D247" s="152" t="s">
        <v>140</v>
      </c>
      <c r="E247" s="153" t="s">
        <v>335</v>
      </c>
      <c r="F247" s="154" t="s">
        <v>336</v>
      </c>
      <c r="G247" s="155" t="s">
        <v>191</v>
      </c>
      <c r="H247" s="156">
        <v>24</v>
      </c>
      <c r="I247" s="157"/>
      <c r="J247" s="158">
        <f>ROUND(I247*H247,2)</f>
        <v>0</v>
      </c>
      <c r="K247" s="159"/>
      <c r="L247" s="34"/>
      <c r="M247" s="160" t="s">
        <v>1</v>
      </c>
      <c r="N247" s="161" t="s">
        <v>41</v>
      </c>
      <c r="O247" s="62"/>
      <c r="P247" s="162">
        <f>O247*H247</f>
        <v>0</v>
      </c>
      <c r="Q247" s="162">
        <v>2.32E-3</v>
      </c>
      <c r="R247" s="162">
        <f>Q247*H247</f>
        <v>5.568E-2</v>
      </c>
      <c r="S247" s="162">
        <v>0</v>
      </c>
      <c r="T247" s="163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64" t="s">
        <v>144</v>
      </c>
      <c r="AT247" s="164" t="s">
        <v>140</v>
      </c>
      <c r="AU247" s="164" t="s">
        <v>145</v>
      </c>
      <c r="AY247" s="18" t="s">
        <v>137</v>
      </c>
      <c r="BE247" s="165">
        <f>IF(N247="základná",J247,0)</f>
        <v>0</v>
      </c>
      <c r="BF247" s="165">
        <f>IF(N247="znížená",J247,0)</f>
        <v>0</v>
      </c>
      <c r="BG247" s="165">
        <f>IF(N247="zákl. prenesená",J247,0)</f>
        <v>0</v>
      </c>
      <c r="BH247" s="165">
        <f>IF(N247="zníž. prenesená",J247,0)</f>
        <v>0</v>
      </c>
      <c r="BI247" s="165">
        <f>IF(N247="nulová",J247,0)</f>
        <v>0</v>
      </c>
      <c r="BJ247" s="18" t="s">
        <v>145</v>
      </c>
      <c r="BK247" s="165">
        <f>ROUND(I247*H247,2)</f>
        <v>0</v>
      </c>
      <c r="BL247" s="18" t="s">
        <v>144</v>
      </c>
      <c r="BM247" s="164" t="s">
        <v>337</v>
      </c>
    </row>
    <row r="248" spans="1:65" s="2" customFormat="1" ht="16.5" customHeight="1">
      <c r="A248" s="33"/>
      <c r="B248" s="151"/>
      <c r="C248" s="152" t="s">
        <v>338</v>
      </c>
      <c r="D248" s="152" t="s">
        <v>140</v>
      </c>
      <c r="E248" s="153" t="s">
        <v>339</v>
      </c>
      <c r="F248" s="154" t="s">
        <v>340</v>
      </c>
      <c r="G248" s="155" t="s">
        <v>191</v>
      </c>
      <c r="H248" s="156">
        <v>24</v>
      </c>
      <c r="I248" s="157"/>
      <c r="J248" s="158">
        <f>ROUND(I248*H248,2)</f>
        <v>0</v>
      </c>
      <c r="K248" s="159"/>
      <c r="L248" s="34"/>
      <c r="M248" s="160" t="s">
        <v>1</v>
      </c>
      <c r="N248" s="161" t="s">
        <v>41</v>
      </c>
      <c r="O248" s="62"/>
      <c r="P248" s="162">
        <f>O248*H248</f>
        <v>0</v>
      </c>
      <c r="Q248" s="162">
        <v>3.4000000000000002E-4</v>
      </c>
      <c r="R248" s="162">
        <f>Q248*H248</f>
        <v>8.1600000000000006E-3</v>
      </c>
      <c r="S248" s="162">
        <v>0</v>
      </c>
      <c r="T248" s="163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64" t="s">
        <v>144</v>
      </c>
      <c r="AT248" s="164" t="s">
        <v>140</v>
      </c>
      <c r="AU248" s="164" t="s">
        <v>145</v>
      </c>
      <c r="AY248" s="18" t="s">
        <v>137</v>
      </c>
      <c r="BE248" s="165">
        <f>IF(N248="základná",J248,0)</f>
        <v>0</v>
      </c>
      <c r="BF248" s="165">
        <f>IF(N248="znížená",J248,0)</f>
        <v>0</v>
      </c>
      <c r="BG248" s="165">
        <f>IF(N248="zákl. prenesená",J248,0)</f>
        <v>0</v>
      </c>
      <c r="BH248" s="165">
        <f>IF(N248="zníž. prenesená",J248,0)</f>
        <v>0</v>
      </c>
      <c r="BI248" s="165">
        <f>IF(N248="nulová",J248,0)</f>
        <v>0</v>
      </c>
      <c r="BJ248" s="18" t="s">
        <v>145</v>
      </c>
      <c r="BK248" s="165">
        <f>ROUND(I248*H248,2)</f>
        <v>0</v>
      </c>
      <c r="BL248" s="18" t="s">
        <v>144</v>
      </c>
      <c r="BM248" s="164" t="s">
        <v>341</v>
      </c>
    </row>
    <row r="249" spans="1:65" s="2" customFormat="1" ht="24.2" customHeight="1">
      <c r="A249" s="33"/>
      <c r="B249" s="151"/>
      <c r="C249" s="152" t="s">
        <v>144</v>
      </c>
      <c r="D249" s="152" t="s">
        <v>140</v>
      </c>
      <c r="E249" s="153" t="s">
        <v>342</v>
      </c>
      <c r="F249" s="154" t="s">
        <v>343</v>
      </c>
      <c r="G249" s="155" t="s">
        <v>191</v>
      </c>
      <c r="H249" s="156">
        <v>84.82</v>
      </c>
      <c r="I249" s="157"/>
      <c r="J249" s="158">
        <f>ROUND(I249*H249,2)</f>
        <v>0</v>
      </c>
      <c r="K249" s="159"/>
      <c r="L249" s="34"/>
      <c r="M249" s="160" t="s">
        <v>1</v>
      </c>
      <c r="N249" s="161" t="s">
        <v>41</v>
      </c>
      <c r="O249" s="62"/>
      <c r="P249" s="162">
        <f>O249*H249</f>
        <v>0</v>
      </c>
      <c r="Q249" s="162">
        <v>0.10815</v>
      </c>
      <c r="R249" s="162">
        <f>Q249*H249</f>
        <v>9.1732829999999996</v>
      </c>
      <c r="S249" s="162">
        <v>0</v>
      </c>
      <c r="T249" s="163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64" t="s">
        <v>144</v>
      </c>
      <c r="AT249" s="164" t="s">
        <v>140</v>
      </c>
      <c r="AU249" s="164" t="s">
        <v>145</v>
      </c>
      <c r="AY249" s="18" t="s">
        <v>137</v>
      </c>
      <c r="BE249" s="165">
        <f>IF(N249="základná",J249,0)</f>
        <v>0</v>
      </c>
      <c r="BF249" s="165">
        <f>IF(N249="znížená",J249,0)</f>
        <v>0</v>
      </c>
      <c r="BG249" s="165">
        <f>IF(N249="zákl. prenesená",J249,0)</f>
        <v>0</v>
      </c>
      <c r="BH249" s="165">
        <f>IF(N249="zníž. prenesená",J249,0)</f>
        <v>0</v>
      </c>
      <c r="BI249" s="165">
        <f>IF(N249="nulová",J249,0)</f>
        <v>0</v>
      </c>
      <c r="BJ249" s="18" t="s">
        <v>145</v>
      </c>
      <c r="BK249" s="165">
        <f>ROUND(I249*H249,2)</f>
        <v>0</v>
      </c>
      <c r="BL249" s="18" t="s">
        <v>144</v>
      </c>
      <c r="BM249" s="164" t="s">
        <v>344</v>
      </c>
    </row>
    <row r="250" spans="1:65" s="13" customFormat="1">
      <c r="B250" s="166"/>
      <c r="D250" s="167" t="s">
        <v>147</v>
      </c>
      <c r="E250" s="168" t="s">
        <v>1</v>
      </c>
      <c r="F250" s="169" t="s">
        <v>345</v>
      </c>
      <c r="H250" s="170">
        <v>3.1</v>
      </c>
      <c r="I250" s="171"/>
      <c r="L250" s="166"/>
      <c r="M250" s="172"/>
      <c r="N250" s="173"/>
      <c r="O250" s="173"/>
      <c r="P250" s="173"/>
      <c r="Q250" s="173"/>
      <c r="R250" s="173"/>
      <c r="S250" s="173"/>
      <c r="T250" s="174"/>
      <c r="AT250" s="168" t="s">
        <v>147</v>
      </c>
      <c r="AU250" s="168" t="s">
        <v>145</v>
      </c>
      <c r="AV250" s="13" t="s">
        <v>145</v>
      </c>
      <c r="AW250" s="13" t="s">
        <v>31</v>
      </c>
      <c r="AX250" s="13" t="s">
        <v>75</v>
      </c>
      <c r="AY250" s="168" t="s">
        <v>137</v>
      </c>
    </row>
    <row r="251" spans="1:65" s="13" customFormat="1">
      <c r="B251" s="166"/>
      <c r="D251" s="167" t="s">
        <v>147</v>
      </c>
      <c r="E251" s="168" t="s">
        <v>1</v>
      </c>
      <c r="F251" s="169" t="s">
        <v>346</v>
      </c>
      <c r="H251" s="170">
        <v>17.96</v>
      </c>
      <c r="I251" s="171"/>
      <c r="L251" s="166"/>
      <c r="M251" s="172"/>
      <c r="N251" s="173"/>
      <c r="O251" s="173"/>
      <c r="P251" s="173"/>
      <c r="Q251" s="173"/>
      <c r="R251" s="173"/>
      <c r="S251" s="173"/>
      <c r="T251" s="174"/>
      <c r="AT251" s="168" t="s">
        <v>147</v>
      </c>
      <c r="AU251" s="168" t="s">
        <v>145</v>
      </c>
      <c r="AV251" s="13" t="s">
        <v>145</v>
      </c>
      <c r="AW251" s="13" t="s">
        <v>31</v>
      </c>
      <c r="AX251" s="13" t="s">
        <v>75</v>
      </c>
      <c r="AY251" s="168" t="s">
        <v>137</v>
      </c>
    </row>
    <row r="252" spans="1:65" s="13" customFormat="1">
      <c r="B252" s="166"/>
      <c r="D252" s="167" t="s">
        <v>147</v>
      </c>
      <c r="E252" s="168" t="s">
        <v>1</v>
      </c>
      <c r="F252" s="169" t="s">
        <v>347</v>
      </c>
      <c r="H252" s="170">
        <v>2.85</v>
      </c>
      <c r="I252" s="171"/>
      <c r="L252" s="166"/>
      <c r="M252" s="172"/>
      <c r="N252" s="173"/>
      <c r="O252" s="173"/>
      <c r="P252" s="173"/>
      <c r="Q252" s="173"/>
      <c r="R252" s="173"/>
      <c r="S252" s="173"/>
      <c r="T252" s="174"/>
      <c r="AT252" s="168" t="s">
        <v>147</v>
      </c>
      <c r="AU252" s="168" t="s">
        <v>145</v>
      </c>
      <c r="AV252" s="13" t="s">
        <v>145</v>
      </c>
      <c r="AW252" s="13" t="s">
        <v>31</v>
      </c>
      <c r="AX252" s="13" t="s">
        <v>75</v>
      </c>
      <c r="AY252" s="168" t="s">
        <v>137</v>
      </c>
    </row>
    <row r="253" spans="1:65" s="13" customFormat="1">
      <c r="B253" s="166"/>
      <c r="D253" s="167" t="s">
        <v>147</v>
      </c>
      <c r="E253" s="168" t="s">
        <v>1</v>
      </c>
      <c r="F253" s="169" t="s">
        <v>348</v>
      </c>
      <c r="H253" s="170">
        <v>7.38</v>
      </c>
      <c r="I253" s="171"/>
      <c r="L253" s="166"/>
      <c r="M253" s="172"/>
      <c r="N253" s="173"/>
      <c r="O253" s="173"/>
      <c r="P253" s="173"/>
      <c r="Q253" s="173"/>
      <c r="R253" s="173"/>
      <c r="S253" s="173"/>
      <c r="T253" s="174"/>
      <c r="AT253" s="168" t="s">
        <v>147</v>
      </c>
      <c r="AU253" s="168" t="s">
        <v>145</v>
      </c>
      <c r="AV253" s="13" t="s">
        <v>145</v>
      </c>
      <c r="AW253" s="13" t="s">
        <v>31</v>
      </c>
      <c r="AX253" s="13" t="s">
        <v>75</v>
      </c>
      <c r="AY253" s="168" t="s">
        <v>137</v>
      </c>
    </row>
    <row r="254" spans="1:65" s="13" customFormat="1">
      <c r="B254" s="166"/>
      <c r="D254" s="167" t="s">
        <v>147</v>
      </c>
      <c r="E254" s="168" t="s">
        <v>1</v>
      </c>
      <c r="F254" s="169" t="s">
        <v>349</v>
      </c>
      <c r="H254" s="170">
        <v>1.5</v>
      </c>
      <c r="I254" s="171"/>
      <c r="L254" s="166"/>
      <c r="M254" s="172"/>
      <c r="N254" s="173"/>
      <c r="O254" s="173"/>
      <c r="P254" s="173"/>
      <c r="Q254" s="173"/>
      <c r="R254" s="173"/>
      <c r="S254" s="173"/>
      <c r="T254" s="174"/>
      <c r="AT254" s="168" t="s">
        <v>147</v>
      </c>
      <c r="AU254" s="168" t="s">
        <v>145</v>
      </c>
      <c r="AV254" s="13" t="s">
        <v>145</v>
      </c>
      <c r="AW254" s="13" t="s">
        <v>31</v>
      </c>
      <c r="AX254" s="13" t="s">
        <v>75</v>
      </c>
      <c r="AY254" s="168" t="s">
        <v>137</v>
      </c>
    </row>
    <row r="255" spans="1:65" s="13" customFormat="1">
      <c r="B255" s="166"/>
      <c r="D255" s="167" t="s">
        <v>147</v>
      </c>
      <c r="E255" s="168" t="s">
        <v>1</v>
      </c>
      <c r="F255" s="169" t="s">
        <v>350</v>
      </c>
      <c r="H255" s="170">
        <v>4.4800000000000004</v>
      </c>
      <c r="I255" s="171"/>
      <c r="L255" s="166"/>
      <c r="M255" s="172"/>
      <c r="N255" s="173"/>
      <c r="O255" s="173"/>
      <c r="P255" s="173"/>
      <c r="Q255" s="173"/>
      <c r="R255" s="173"/>
      <c r="S255" s="173"/>
      <c r="T255" s="174"/>
      <c r="AT255" s="168" t="s">
        <v>147</v>
      </c>
      <c r="AU255" s="168" t="s">
        <v>145</v>
      </c>
      <c r="AV255" s="13" t="s">
        <v>145</v>
      </c>
      <c r="AW255" s="13" t="s">
        <v>31</v>
      </c>
      <c r="AX255" s="13" t="s">
        <v>75</v>
      </c>
      <c r="AY255" s="168" t="s">
        <v>137</v>
      </c>
    </row>
    <row r="256" spans="1:65" s="13" customFormat="1">
      <c r="B256" s="166"/>
      <c r="D256" s="167" t="s">
        <v>147</v>
      </c>
      <c r="E256" s="168" t="s">
        <v>1</v>
      </c>
      <c r="F256" s="169" t="s">
        <v>351</v>
      </c>
      <c r="H256" s="170">
        <v>4.17</v>
      </c>
      <c r="I256" s="171"/>
      <c r="L256" s="166"/>
      <c r="M256" s="172"/>
      <c r="N256" s="173"/>
      <c r="O256" s="173"/>
      <c r="P256" s="173"/>
      <c r="Q256" s="173"/>
      <c r="R256" s="173"/>
      <c r="S256" s="173"/>
      <c r="T256" s="174"/>
      <c r="AT256" s="168" t="s">
        <v>147</v>
      </c>
      <c r="AU256" s="168" t="s">
        <v>145</v>
      </c>
      <c r="AV256" s="13" t="s">
        <v>145</v>
      </c>
      <c r="AW256" s="13" t="s">
        <v>31</v>
      </c>
      <c r="AX256" s="13" t="s">
        <v>75</v>
      </c>
      <c r="AY256" s="168" t="s">
        <v>137</v>
      </c>
    </row>
    <row r="257" spans="1:65" s="13" customFormat="1">
      <c r="B257" s="166"/>
      <c r="D257" s="167" t="s">
        <v>147</v>
      </c>
      <c r="E257" s="168" t="s">
        <v>1</v>
      </c>
      <c r="F257" s="169" t="s">
        <v>352</v>
      </c>
      <c r="H257" s="170">
        <v>4.3899999999999997</v>
      </c>
      <c r="I257" s="171"/>
      <c r="L257" s="166"/>
      <c r="M257" s="172"/>
      <c r="N257" s="173"/>
      <c r="O257" s="173"/>
      <c r="P257" s="173"/>
      <c r="Q257" s="173"/>
      <c r="R257" s="173"/>
      <c r="S257" s="173"/>
      <c r="T257" s="174"/>
      <c r="AT257" s="168" t="s">
        <v>147</v>
      </c>
      <c r="AU257" s="168" t="s">
        <v>145</v>
      </c>
      <c r="AV257" s="13" t="s">
        <v>145</v>
      </c>
      <c r="AW257" s="13" t="s">
        <v>31</v>
      </c>
      <c r="AX257" s="13" t="s">
        <v>75</v>
      </c>
      <c r="AY257" s="168" t="s">
        <v>137</v>
      </c>
    </row>
    <row r="258" spans="1:65" s="13" customFormat="1">
      <c r="B258" s="166"/>
      <c r="D258" s="167" t="s">
        <v>147</v>
      </c>
      <c r="E258" s="168" t="s">
        <v>1</v>
      </c>
      <c r="F258" s="169" t="s">
        <v>353</v>
      </c>
      <c r="H258" s="170">
        <v>5.89</v>
      </c>
      <c r="I258" s="171"/>
      <c r="L258" s="166"/>
      <c r="M258" s="172"/>
      <c r="N258" s="173"/>
      <c r="O258" s="173"/>
      <c r="P258" s="173"/>
      <c r="Q258" s="173"/>
      <c r="R258" s="173"/>
      <c r="S258" s="173"/>
      <c r="T258" s="174"/>
      <c r="AT258" s="168" t="s">
        <v>147</v>
      </c>
      <c r="AU258" s="168" t="s">
        <v>145</v>
      </c>
      <c r="AV258" s="13" t="s">
        <v>145</v>
      </c>
      <c r="AW258" s="13" t="s">
        <v>31</v>
      </c>
      <c r="AX258" s="13" t="s">
        <v>75</v>
      </c>
      <c r="AY258" s="168" t="s">
        <v>137</v>
      </c>
    </row>
    <row r="259" spans="1:65" s="13" customFormat="1">
      <c r="B259" s="166"/>
      <c r="D259" s="167" t="s">
        <v>147</v>
      </c>
      <c r="E259" s="168" t="s">
        <v>1</v>
      </c>
      <c r="F259" s="169" t="s">
        <v>354</v>
      </c>
      <c r="H259" s="170">
        <v>4.66</v>
      </c>
      <c r="I259" s="171"/>
      <c r="L259" s="166"/>
      <c r="M259" s="172"/>
      <c r="N259" s="173"/>
      <c r="O259" s="173"/>
      <c r="P259" s="173"/>
      <c r="Q259" s="173"/>
      <c r="R259" s="173"/>
      <c r="S259" s="173"/>
      <c r="T259" s="174"/>
      <c r="AT259" s="168" t="s">
        <v>147</v>
      </c>
      <c r="AU259" s="168" t="s">
        <v>145</v>
      </c>
      <c r="AV259" s="13" t="s">
        <v>145</v>
      </c>
      <c r="AW259" s="13" t="s">
        <v>31</v>
      </c>
      <c r="AX259" s="13" t="s">
        <v>75</v>
      </c>
      <c r="AY259" s="168" t="s">
        <v>137</v>
      </c>
    </row>
    <row r="260" spans="1:65" s="13" customFormat="1">
      <c r="B260" s="166"/>
      <c r="D260" s="167" t="s">
        <v>147</v>
      </c>
      <c r="E260" s="168" t="s">
        <v>1</v>
      </c>
      <c r="F260" s="169" t="s">
        <v>355</v>
      </c>
      <c r="H260" s="170">
        <v>6.34</v>
      </c>
      <c r="I260" s="171"/>
      <c r="L260" s="166"/>
      <c r="M260" s="172"/>
      <c r="N260" s="173"/>
      <c r="O260" s="173"/>
      <c r="P260" s="173"/>
      <c r="Q260" s="173"/>
      <c r="R260" s="173"/>
      <c r="S260" s="173"/>
      <c r="T260" s="174"/>
      <c r="AT260" s="168" t="s">
        <v>147</v>
      </c>
      <c r="AU260" s="168" t="s">
        <v>145</v>
      </c>
      <c r="AV260" s="13" t="s">
        <v>145</v>
      </c>
      <c r="AW260" s="13" t="s">
        <v>31</v>
      </c>
      <c r="AX260" s="13" t="s">
        <v>75</v>
      </c>
      <c r="AY260" s="168" t="s">
        <v>137</v>
      </c>
    </row>
    <row r="261" spans="1:65" s="13" customFormat="1">
      <c r="B261" s="166"/>
      <c r="D261" s="167" t="s">
        <v>147</v>
      </c>
      <c r="E261" s="168" t="s">
        <v>1</v>
      </c>
      <c r="F261" s="169" t="s">
        <v>356</v>
      </c>
      <c r="H261" s="170">
        <v>22.1</v>
      </c>
      <c r="I261" s="171"/>
      <c r="L261" s="166"/>
      <c r="M261" s="172"/>
      <c r="N261" s="173"/>
      <c r="O261" s="173"/>
      <c r="P261" s="173"/>
      <c r="Q261" s="173"/>
      <c r="R261" s="173"/>
      <c r="S261" s="173"/>
      <c r="T261" s="174"/>
      <c r="AT261" s="168" t="s">
        <v>147</v>
      </c>
      <c r="AU261" s="168" t="s">
        <v>145</v>
      </c>
      <c r="AV261" s="13" t="s">
        <v>145</v>
      </c>
      <c r="AW261" s="13" t="s">
        <v>31</v>
      </c>
      <c r="AX261" s="13" t="s">
        <v>75</v>
      </c>
      <c r="AY261" s="168" t="s">
        <v>137</v>
      </c>
    </row>
    <row r="262" spans="1:65" s="14" customFormat="1">
      <c r="B262" s="175"/>
      <c r="D262" s="167" t="s">
        <v>147</v>
      </c>
      <c r="E262" s="176" t="s">
        <v>1</v>
      </c>
      <c r="F262" s="177" t="s">
        <v>149</v>
      </c>
      <c r="H262" s="178">
        <v>84.820000000000022</v>
      </c>
      <c r="I262" s="179"/>
      <c r="L262" s="175"/>
      <c r="M262" s="180"/>
      <c r="N262" s="181"/>
      <c r="O262" s="181"/>
      <c r="P262" s="181"/>
      <c r="Q262" s="181"/>
      <c r="R262" s="181"/>
      <c r="S262" s="181"/>
      <c r="T262" s="182"/>
      <c r="AT262" s="176" t="s">
        <v>147</v>
      </c>
      <c r="AU262" s="176" t="s">
        <v>145</v>
      </c>
      <c r="AV262" s="14" t="s">
        <v>144</v>
      </c>
      <c r="AW262" s="14" t="s">
        <v>31</v>
      </c>
      <c r="AX262" s="14" t="s">
        <v>82</v>
      </c>
      <c r="AY262" s="176" t="s">
        <v>137</v>
      </c>
    </row>
    <row r="263" spans="1:65" s="2" customFormat="1" ht="24.2" customHeight="1">
      <c r="A263" s="33"/>
      <c r="B263" s="151"/>
      <c r="C263" s="152" t="s">
        <v>210</v>
      </c>
      <c r="D263" s="152" t="s">
        <v>140</v>
      </c>
      <c r="E263" s="153" t="s">
        <v>357</v>
      </c>
      <c r="F263" s="154" t="s">
        <v>358</v>
      </c>
      <c r="G263" s="155" t="s">
        <v>191</v>
      </c>
      <c r="H263" s="156">
        <v>281.39999999999998</v>
      </c>
      <c r="I263" s="157"/>
      <c r="J263" s="158">
        <f>ROUND(I263*H263,2)</f>
        <v>0</v>
      </c>
      <c r="K263" s="159"/>
      <c r="L263" s="34"/>
      <c r="M263" s="160" t="s">
        <v>1</v>
      </c>
      <c r="N263" s="161" t="s">
        <v>41</v>
      </c>
      <c r="O263" s="62"/>
      <c r="P263" s="162">
        <f>O263*H263</f>
        <v>0</v>
      </c>
      <c r="Q263" s="162">
        <v>1.6320000000000001E-2</v>
      </c>
      <c r="R263" s="162">
        <f>Q263*H263</f>
        <v>4.5924480000000001</v>
      </c>
      <c r="S263" s="162">
        <v>0</v>
      </c>
      <c r="T263" s="163">
        <f>S263*H263</f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64" t="s">
        <v>144</v>
      </c>
      <c r="AT263" s="164" t="s">
        <v>140</v>
      </c>
      <c r="AU263" s="164" t="s">
        <v>145</v>
      </c>
      <c r="AY263" s="18" t="s">
        <v>137</v>
      </c>
      <c r="BE263" s="165">
        <f>IF(N263="základná",J263,0)</f>
        <v>0</v>
      </c>
      <c r="BF263" s="165">
        <f>IF(N263="znížená",J263,0)</f>
        <v>0</v>
      </c>
      <c r="BG263" s="165">
        <f>IF(N263="zákl. prenesená",J263,0)</f>
        <v>0</v>
      </c>
      <c r="BH263" s="165">
        <f>IF(N263="zníž. prenesená",J263,0)</f>
        <v>0</v>
      </c>
      <c r="BI263" s="165">
        <f>IF(N263="nulová",J263,0)</f>
        <v>0</v>
      </c>
      <c r="BJ263" s="18" t="s">
        <v>145</v>
      </c>
      <c r="BK263" s="165">
        <f>ROUND(I263*H263,2)</f>
        <v>0</v>
      </c>
      <c r="BL263" s="18" t="s">
        <v>144</v>
      </c>
      <c r="BM263" s="164" t="s">
        <v>359</v>
      </c>
    </row>
    <row r="264" spans="1:65" s="13" customFormat="1">
      <c r="B264" s="166"/>
      <c r="D264" s="167" t="s">
        <v>147</v>
      </c>
      <c r="E264" s="168" t="s">
        <v>1</v>
      </c>
      <c r="F264" s="169" t="s">
        <v>360</v>
      </c>
      <c r="H264" s="170">
        <v>10.75</v>
      </c>
      <c r="I264" s="171"/>
      <c r="L264" s="166"/>
      <c r="M264" s="172"/>
      <c r="N264" s="173"/>
      <c r="O264" s="173"/>
      <c r="P264" s="173"/>
      <c r="Q264" s="173"/>
      <c r="R264" s="173"/>
      <c r="S264" s="173"/>
      <c r="T264" s="174"/>
      <c r="AT264" s="168" t="s">
        <v>147</v>
      </c>
      <c r="AU264" s="168" t="s">
        <v>145</v>
      </c>
      <c r="AV264" s="13" t="s">
        <v>145</v>
      </c>
      <c r="AW264" s="13" t="s">
        <v>31</v>
      </c>
      <c r="AX264" s="13" t="s">
        <v>75</v>
      </c>
      <c r="AY264" s="168" t="s">
        <v>137</v>
      </c>
    </row>
    <row r="265" spans="1:65" s="13" customFormat="1">
      <c r="B265" s="166"/>
      <c r="D265" s="167" t="s">
        <v>147</v>
      </c>
      <c r="E265" s="168" t="s">
        <v>1</v>
      </c>
      <c r="F265" s="169" t="s">
        <v>361</v>
      </c>
      <c r="H265" s="170">
        <v>4.67</v>
      </c>
      <c r="I265" s="171"/>
      <c r="L265" s="166"/>
      <c r="M265" s="172"/>
      <c r="N265" s="173"/>
      <c r="O265" s="173"/>
      <c r="P265" s="173"/>
      <c r="Q265" s="173"/>
      <c r="R265" s="173"/>
      <c r="S265" s="173"/>
      <c r="T265" s="174"/>
      <c r="AT265" s="168" t="s">
        <v>147</v>
      </c>
      <c r="AU265" s="168" t="s">
        <v>145</v>
      </c>
      <c r="AV265" s="13" t="s">
        <v>145</v>
      </c>
      <c r="AW265" s="13" t="s">
        <v>31</v>
      </c>
      <c r="AX265" s="13" t="s">
        <v>75</v>
      </c>
      <c r="AY265" s="168" t="s">
        <v>137</v>
      </c>
    </row>
    <row r="266" spans="1:65" s="13" customFormat="1">
      <c r="B266" s="166"/>
      <c r="D266" s="167" t="s">
        <v>147</v>
      </c>
      <c r="E266" s="168" t="s">
        <v>1</v>
      </c>
      <c r="F266" s="169" t="s">
        <v>362</v>
      </c>
      <c r="H266" s="170">
        <v>53.63</v>
      </c>
      <c r="I266" s="171"/>
      <c r="L266" s="166"/>
      <c r="M266" s="172"/>
      <c r="N266" s="173"/>
      <c r="O266" s="173"/>
      <c r="P266" s="173"/>
      <c r="Q266" s="173"/>
      <c r="R266" s="173"/>
      <c r="S266" s="173"/>
      <c r="T266" s="174"/>
      <c r="AT266" s="168" t="s">
        <v>147</v>
      </c>
      <c r="AU266" s="168" t="s">
        <v>145</v>
      </c>
      <c r="AV266" s="13" t="s">
        <v>145</v>
      </c>
      <c r="AW266" s="13" t="s">
        <v>31</v>
      </c>
      <c r="AX266" s="13" t="s">
        <v>75</v>
      </c>
      <c r="AY266" s="168" t="s">
        <v>137</v>
      </c>
    </row>
    <row r="267" spans="1:65" s="13" customFormat="1">
      <c r="B267" s="166"/>
      <c r="D267" s="167" t="s">
        <v>147</v>
      </c>
      <c r="E267" s="168" t="s">
        <v>1</v>
      </c>
      <c r="F267" s="169" t="s">
        <v>363</v>
      </c>
      <c r="H267" s="170">
        <v>107.63</v>
      </c>
      <c r="I267" s="171"/>
      <c r="L267" s="166"/>
      <c r="M267" s="172"/>
      <c r="N267" s="173"/>
      <c r="O267" s="173"/>
      <c r="P267" s="173"/>
      <c r="Q267" s="173"/>
      <c r="R267" s="173"/>
      <c r="S267" s="173"/>
      <c r="T267" s="174"/>
      <c r="AT267" s="168" t="s">
        <v>147</v>
      </c>
      <c r="AU267" s="168" t="s">
        <v>145</v>
      </c>
      <c r="AV267" s="13" t="s">
        <v>145</v>
      </c>
      <c r="AW267" s="13" t="s">
        <v>31</v>
      </c>
      <c r="AX267" s="13" t="s">
        <v>75</v>
      </c>
      <c r="AY267" s="168" t="s">
        <v>137</v>
      </c>
    </row>
    <row r="268" spans="1:65" s="13" customFormat="1">
      <c r="B268" s="166"/>
      <c r="D268" s="167" t="s">
        <v>147</v>
      </c>
      <c r="E268" s="168" t="s">
        <v>1</v>
      </c>
      <c r="F268" s="169" t="s">
        <v>364</v>
      </c>
      <c r="H268" s="170">
        <v>10.199999999999999</v>
      </c>
      <c r="I268" s="171"/>
      <c r="L268" s="166"/>
      <c r="M268" s="172"/>
      <c r="N268" s="173"/>
      <c r="O268" s="173"/>
      <c r="P268" s="173"/>
      <c r="Q268" s="173"/>
      <c r="R268" s="173"/>
      <c r="S268" s="173"/>
      <c r="T268" s="174"/>
      <c r="AT268" s="168" t="s">
        <v>147</v>
      </c>
      <c r="AU268" s="168" t="s">
        <v>145</v>
      </c>
      <c r="AV268" s="13" t="s">
        <v>145</v>
      </c>
      <c r="AW268" s="13" t="s">
        <v>31</v>
      </c>
      <c r="AX268" s="13" t="s">
        <v>75</v>
      </c>
      <c r="AY268" s="168" t="s">
        <v>137</v>
      </c>
    </row>
    <row r="269" spans="1:65" s="13" customFormat="1">
      <c r="B269" s="166"/>
      <c r="D269" s="167" t="s">
        <v>147</v>
      </c>
      <c r="E269" s="168" t="s">
        <v>1</v>
      </c>
      <c r="F269" s="169" t="s">
        <v>365</v>
      </c>
      <c r="H269" s="170">
        <v>9.6999999999999993</v>
      </c>
      <c r="I269" s="171"/>
      <c r="L269" s="166"/>
      <c r="M269" s="172"/>
      <c r="N269" s="173"/>
      <c r="O269" s="173"/>
      <c r="P269" s="173"/>
      <c r="Q269" s="173"/>
      <c r="R269" s="173"/>
      <c r="S269" s="173"/>
      <c r="T269" s="174"/>
      <c r="AT269" s="168" t="s">
        <v>147</v>
      </c>
      <c r="AU269" s="168" t="s">
        <v>145</v>
      </c>
      <c r="AV269" s="13" t="s">
        <v>145</v>
      </c>
      <c r="AW269" s="13" t="s">
        <v>31</v>
      </c>
      <c r="AX269" s="13" t="s">
        <v>75</v>
      </c>
      <c r="AY269" s="168" t="s">
        <v>137</v>
      </c>
    </row>
    <row r="270" spans="1:65" s="13" customFormat="1">
      <c r="B270" s="166"/>
      <c r="D270" s="167" t="s">
        <v>147</v>
      </c>
      <c r="E270" s="168" t="s">
        <v>1</v>
      </c>
      <c r="F270" s="169" t="s">
        <v>345</v>
      </c>
      <c r="H270" s="170">
        <v>3.1</v>
      </c>
      <c r="I270" s="171"/>
      <c r="L270" s="166"/>
      <c r="M270" s="172"/>
      <c r="N270" s="173"/>
      <c r="O270" s="173"/>
      <c r="P270" s="173"/>
      <c r="Q270" s="173"/>
      <c r="R270" s="173"/>
      <c r="S270" s="173"/>
      <c r="T270" s="174"/>
      <c r="AT270" s="168" t="s">
        <v>147</v>
      </c>
      <c r="AU270" s="168" t="s">
        <v>145</v>
      </c>
      <c r="AV270" s="13" t="s">
        <v>145</v>
      </c>
      <c r="AW270" s="13" t="s">
        <v>31</v>
      </c>
      <c r="AX270" s="13" t="s">
        <v>75</v>
      </c>
      <c r="AY270" s="168" t="s">
        <v>137</v>
      </c>
    </row>
    <row r="271" spans="1:65" s="13" customFormat="1">
      <c r="B271" s="166"/>
      <c r="D271" s="167" t="s">
        <v>147</v>
      </c>
      <c r="E271" s="168" t="s">
        <v>1</v>
      </c>
      <c r="F271" s="169" t="s">
        <v>346</v>
      </c>
      <c r="H271" s="170">
        <v>17.96</v>
      </c>
      <c r="I271" s="171"/>
      <c r="L271" s="166"/>
      <c r="M271" s="172"/>
      <c r="N271" s="173"/>
      <c r="O271" s="173"/>
      <c r="P271" s="173"/>
      <c r="Q271" s="173"/>
      <c r="R271" s="173"/>
      <c r="S271" s="173"/>
      <c r="T271" s="174"/>
      <c r="AT271" s="168" t="s">
        <v>147</v>
      </c>
      <c r="AU271" s="168" t="s">
        <v>145</v>
      </c>
      <c r="AV271" s="13" t="s">
        <v>145</v>
      </c>
      <c r="AW271" s="13" t="s">
        <v>31</v>
      </c>
      <c r="AX271" s="13" t="s">
        <v>75</v>
      </c>
      <c r="AY271" s="168" t="s">
        <v>137</v>
      </c>
    </row>
    <row r="272" spans="1:65" s="13" customFormat="1">
      <c r="B272" s="166"/>
      <c r="D272" s="167" t="s">
        <v>147</v>
      </c>
      <c r="E272" s="168" t="s">
        <v>1</v>
      </c>
      <c r="F272" s="169" t="s">
        <v>347</v>
      </c>
      <c r="H272" s="170">
        <v>2.85</v>
      </c>
      <c r="I272" s="171"/>
      <c r="L272" s="166"/>
      <c r="M272" s="172"/>
      <c r="N272" s="173"/>
      <c r="O272" s="173"/>
      <c r="P272" s="173"/>
      <c r="Q272" s="173"/>
      <c r="R272" s="173"/>
      <c r="S272" s="173"/>
      <c r="T272" s="174"/>
      <c r="AT272" s="168" t="s">
        <v>147</v>
      </c>
      <c r="AU272" s="168" t="s">
        <v>145</v>
      </c>
      <c r="AV272" s="13" t="s">
        <v>145</v>
      </c>
      <c r="AW272" s="13" t="s">
        <v>31</v>
      </c>
      <c r="AX272" s="13" t="s">
        <v>75</v>
      </c>
      <c r="AY272" s="168" t="s">
        <v>137</v>
      </c>
    </row>
    <row r="273" spans="1:65" s="13" customFormat="1">
      <c r="B273" s="166"/>
      <c r="D273" s="167" t="s">
        <v>147</v>
      </c>
      <c r="E273" s="168" t="s">
        <v>1</v>
      </c>
      <c r="F273" s="169" t="s">
        <v>348</v>
      </c>
      <c r="H273" s="170">
        <v>7.38</v>
      </c>
      <c r="I273" s="171"/>
      <c r="L273" s="166"/>
      <c r="M273" s="172"/>
      <c r="N273" s="173"/>
      <c r="O273" s="173"/>
      <c r="P273" s="173"/>
      <c r="Q273" s="173"/>
      <c r="R273" s="173"/>
      <c r="S273" s="173"/>
      <c r="T273" s="174"/>
      <c r="AT273" s="168" t="s">
        <v>147</v>
      </c>
      <c r="AU273" s="168" t="s">
        <v>145</v>
      </c>
      <c r="AV273" s="13" t="s">
        <v>145</v>
      </c>
      <c r="AW273" s="13" t="s">
        <v>31</v>
      </c>
      <c r="AX273" s="13" t="s">
        <v>75</v>
      </c>
      <c r="AY273" s="168" t="s">
        <v>137</v>
      </c>
    </row>
    <row r="274" spans="1:65" s="13" customFormat="1">
      <c r="B274" s="166"/>
      <c r="D274" s="167" t="s">
        <v>147</v>
      </c>
      <c r="E274" s="168" t="s">
        <v>1</v>
      </c>
      <c r="F274" s="169" t="s">
        <v>349</v>
      </c>
      <c r="H274" s="170">
        <v>1.5</v>
      </c>
      <c r="I274" s="171"/>
      <c r="L274" s="166"/>
      <c r="M274" s="172"/>
      <c r="N274" s="173"/>
      <c r="O274" s="173"/>
      <c r="P274" s="173"/>
      <c r="Q274" s="173"/>
      <c r="R274" s="173"/>
      <c r="S274" s="173"/>
      <c r="T274" s="174"/>
      <c r="AT274" s="168" t="s">
        <v>147</v>
      </c>
      <c r="AU274" s="168" t="s">
        <v>145</v>
      </c>
      <c r="AV274" s="13" t="s">
        <v>145</v>
      </c>
      <c r="AW274" s="13" t="s">
        <v>31</v>
      </c>
      <c r="AX274" s="13" t="s">
        <v>75</v>
      </c>
      <c r="AY274" s="168" t="s">
        <v>137</v>
      </c>
    </row>
    <row r="275" spans="1:65" s="13" customFormat="1">
      <c r="B275" s="166"/>
      <c r="D275" s="167" t="s">
        <v>147</v>
      </c>
      <c r="E275" s="168" t="s">
        <v>1</v>
      </c>
      <c r="F275" s="169" t="s">
        <v>350</v>
      </c>
      <c r="H275" s="170">
        <v>4.4800000000000004</v>
      </c>
      <c r="I275" s="171"/>
      <c r="L275" s="166"/>
      <c r="M275" s="172"/>
      <c r="N275" s="173"/>
      <c r="O275" s="173"/>
      <c r="P275" s="173"/>
      <c r="Q275" s="173"/>
      <c r="R275" s="173"/>
      <c r="S275" s="173"/>
      <c r="T275" s="174"/>
      <c r="AT275" s="168" t="s">
        <v>147</v>
      </c>
      <c r="AU275" s="168" t="s">
        <v>145</v>
      </c>
      <c r="AV275" s="13" t="s">
        <v>145</v>
      </c>
      <c r="AW275" s="13" t="s">
        <v>31</v>
      </c>
      <c r="AX275" s="13" t="s">
        <v>75</v>
      </c>
      <c r="AY275" s="168" t="s">
        <v>137</v>
      </c>
    </row>
    <row r="276" spans="1:65" s="13" customFormat="1">
      <c r="B276" s="166"/>
      <c r="D276" s="167" t="s">
        <v>147</v>
      </c>
      <c r="E276" s="168" t="s">
        <v>1</v>
      </c>
      <c r="F276" s="169" t="s">
        <v>351</v>
      </c>
      <c r="H276" s="170">
        <v>4.17</v>
      </c>
      <c r="I276" s="171"/>
      <c r="L276" s="166"/>
      <c r="M276" s="172"/>
      <c r="N276" s="173"/>
      <c r="O276" s="173"/>
      <c r="P276" s="173"/>
      <c r="Q276" s="173"/>
      <c r="R276" s="173"/>
      <c r="S276" s="173"/>
      <c r="T276" s="174"/>
      <c r="AT276" s="168" t="s">
        <v>147</v>
      </c>
      <c r="AU276" s="168" t="s">
        <v>145</v>
      </c>
      <c r="AV276" s="13" t="s">
        <v>145</v>
      </c>
      <c r="AW276" s="13" t="s">
        <v>31</v>
      </c>
      <c r="AX276" s="13" t="s">
        <v>75</v>
      </c>
      <c r="AY276" s="168" t="s">
        <v>137</v>
      </c>
    </row>
    <row r="277" spans="1:65" s="13" customFormat="1">
      <c r="B277" s="166"/>
      <c r="D277" s="167" t="s">
        <v>147</v>
      </c>
      <c r="E277" s="168" t="s">
        <v>1</v>
      </c>
      <c r="F277" s="169" t="s">
        <v>352</v>
      </c>
      <c r="H277" s="170">
        <v>4.3899999999999997</v>
      </c>
      <c r="I277" s="171"/>
      <c r="L277" s="166"/>
      <c r="M277" s="172"/>
      <c r="N277" s="173"/>
      <c r="O277" s="173"/>
      <c r="P277" s="173"/>
      <c r="Q277" s="173"/>
      <c r="R277" s="173"/>
      <c r="S277" s="173"/>
      <c r="T277" s="174"/>
      <c r="AT277" s="168" t="s">
        <v>147</v>
      </c>
      <c r="AU277" s="168" t="s">
        <v>145</v>
      </c>
      <c r="AV277" s="13" t="s">
        <v>145</v>
      </c>
      <c r="AW277" s="13" t="s">
        <v>31</v>
      </c>
      <c r="AX277" s="13" t="s">
        <v>75</v>
      </c>
      <c r="AY277" s="168" t="s">
        <v>137</v>
      </c>
    </row>
    <row r="278" spans="1:65" s="13" customFormat="1">
      <c r="B278" s="166"/>
      <c r="D278" s="167" t="s">
        <v>147</v>
      </c>
      <c r="E278" s="168" t="s">
        <v>1</v>
      </c>
      <c r="F278" s="169" t="s">
        <v>353</v>
      </c>
      <c r="H278" s="170">
        <v>5.89</v>
      </c>
      <c r="I278" s="171"/>
      <c r="L278" s="166"/>
      <c r="M278" s="172"/>
      <c r="N278" s="173"/>
      <c r="O278" s="173"/>
      <c r="P278" s="173"/>
      <c r="Q278" s="173"/>
      <c r="R278" s="173"/>
      <c r="S278" s="173"/>
      <c r="T278" s="174"/>
      <c r="AT278" s="168" t="s">
        <v>147</v>
      </c>
      <c r="AU278" s="168" t="s">
        <v>145</v>
      </c>
      <c r="AV278" s="13" t="s">
        <v>145</v>
      </c>
      <c r="AW278" s="13" t="s">
        <v>31</v>
      </c>
      <c r="AX278" s="13" t="s">
        <v>75</v>
      </c>
      <c r="AY278" s="168" t="s">
        <v>137</v>
      </c>
    </row>
    <row r="279" spans="1:65" s="13" customFormat="1">
      <c r="B279" s="166"/>
      <c r="D279" s="167" t="s">
        <v>147</v>
      </c>
      <c r="E279" s="168" t="s">
        <v>1</v>
      </c>
      <c r="F279" s="169" t="s">
        <v>354</v>
      </c>
      <c r="H279" s="170">
        <v>4.66</v>
      </c>
      <c r="I279" s="171"/>
      <c r="L279" s="166"/>
      <c r="M279" s="172"/>
      <c r="N279" s="173"/>
      <c r="O279" s="173"/>
      <c r="P279" s="173"/>
      <c r="Q279" s="173"/>
      <c r="R279" s="173"/>
      <c r="S279" s="173"/>
      <c r="T279" s="174"/>
      <c r="AT279" s="168" t="s">
        <v>147</v>
      </c>
      <c r="AU279" s="168" t="s">
        <v>145</v>
      </c>
      <c r="AV279" s="13" t="s">
        <v>145</v>
      </c>
      <c r="AW279" s="13" t="s">
        <v>31</v>
      </c>
      <c r="AX279" s="13" t="s">
        <v>75</v>
      </c>
      <c r="AY279" s="168" t="s">
        <v>137</v>
      </c>
    </row>
    <row r="280" spans="1:65" s="13" customFormat="1">
      <c r="B280" s="166"/>
      <c r="D280" s="167" t="s">
        <v>147</v>
      </c>
      <c r="E280" s="168" t="s">
        <v>1</v>
      </c>
      <c r="F280" s="169" t="s">
        <v>355</v>
      </c>
      <c r="H280" s="170">
        <v>6.34</v>
      </c>
      <c r="I280" s="171"/>
      <c r="L280" s="166"/>
      <c r="M280" s="172"/>
      <c r="N280" s="173"/>
      <c r="O280" s="173"/>
      <c r="P280" s="173"/>
      <c r="Q280" s="173"/>
      <c r="R280" s="173"/>
      <c r="S280" s="173"/>
      <c r="T280" s="174"/>
      <c r="AT280" s="168" t="s">
        <v>147</v>
      </c>
      <c r="AU280" s="168" t="s">
        <v>145</v>
      </c>
      <c r="AV280" s="13" t="s">
        <v>145</v>
      </c>
      <c r="AW280" s="13" t="s">
        <v>31</v>
      </c>
      <c r="AX280" s="13" t="s">
        <v>75</v>
      </c>
      <c r="AY280" s="168" t="s">
        <v>137</v>
      </c>
    </row>
    <row r="281" spans="1:65" s="13" customFormat="1">
      <c r="B281" s="166"/>
      <c r="D281" s="167" t="s">
        <v>147</v>
      </c>
      <c r="E281" s="168" t="s">
        <v>1</v>
      </c>
      <c r="F281" s="169" t="s">
        <v>356</v>
      </c>
      <c r="H281" s="170">
        <v>22.1</v>
      </c>
      <c r="I281" s="171"/>
      <c r="L281" s="166"/>
      <c r="M281" s="172"/>
      <c r="N281" s="173"/>
      <c r="O281" s="173"/>
      <c r="P281" s="173"/>
      <c r="Q281" s="173"/>
      <c r="R281" s="173"/>
      <c r="S281" s="173"/>
      <c r="T281" s="174"/>
      <c r="AT281" s="168" t="s">
        <v>147</v>
      </c>
      <c r="AU281" s="168" t="s">
        <v>145</v>
      </c>
      <c r="AV281" s="13" t="s">
        <v>145</v>
      </c>
      <c r="AW281" s="13" t="s">
        <v>31</v>
      </c>
      <c r="AX281" s="13" t="s">
        <v>75</v>
      </c>
      <c r="AY281" s="168" t="s">
        <v>137</v>
      </c>
    </row>
    <row r="282" spans="1:65" s="14" customFormat="1">
      <c r="B282" s="175"/>
      <c r="D282" s="167" t="s">
        <v>147</v>
      </c>
      <c r="E282" s="176" t="s">
        <v>1</v>
      </c>
      <c r="F282" s="177" t="s">
        <v>149</v>
      </c>
      <c r="H282" s="178">
        <v>281.39999999999992</v>
      </c>
      <c r="I282" s="179"/>
      <c r="L282" s="175"/>
      <c r="M282" s="180"/>
      <c r="N282" s="181"/>
      <c r="O282" s="181"/>
      <c r="P282" s="181"/>
      <c r="Q282" s="181"/>
      <c r="R282" s="181"/>
      <c r="S282" s="181"/>
      <c r="T282" s="182"/>
      <c r="AT282" s="176" t="s">
        <v>147</v>
      </c>
      <c r="AU282" s="176" t="s">
        <v>145</v>
      </c>
      <c r="AV282" s="14" t="s">
        <v>144</v>
      </c>
      <c r="AW282" s="14" t="s">
        <v>31</v>
      </c>
      <c r="AX282" s="14" t="s">
        <v>82</v>
      </c>
      <c r="AY282" s="176" t="s">
        <v>137</v>
      </c>
    </row>
    <row r="283" spans="1:65" s="12" customFormat="1" ht="22.9" customHeight="1">
      <c r="B283" s="138"/>
      <c r="D283" s="139" t="s">
        <v>74</v>
      </c>
      <c r="E283" s="149" t="s">
        <v>366</v>
      </c>
      <c r="F283" s="149" t="s">
        <v>367</v>
      </c>
      <c r="I283" s="141"/>
      <c r="J283" s="150">
        <f>BK283</f>
        <v>0</v>
      </c>
      <c r="L283" s="138"/>
      <c r="M283" s="143"/>
      <c r="N283" s="144"/>
      <c r="O283" s="144"/>
      <c r="P283" s="145">
        <f>SUM(P284:P327)</f>
        <v>0</v>
      </c>
      <c r="Q283" s="144"/>
      <c r="R283" s="145">
        <f>SUM(R284:R327)</f>
        <v>0.57487270000000001</v>
      </c>
      <c r="S283" s="144"/>
      <c r="T283" s="146">
        <f>SUM(T284:T327)</f>
        <v>4.02644</v>
      </c>
      <c r="AR283" s="139" t="s">
        <v>82</v>
      </c>
      <c r="AT283" s="147" t="s">
        <v>74</v>
      </c>
      <c r="AU283" s="147" t="s">
        <v>82</v>
      </c>
      <c r="AY283" s="139" t="s">
        <v>137</v>
      </c>
      <c r="BK283" s="148">
        <f>SUM(BK284:BK327)</f>
        <v>0</v>
      </c>
    </row>
    <row r="284" spans="1:65" s="2" customFormat="1" ht="24.2" customHeight="1">
      <c r="A284" s="33"/>
      <c r="B284" s="151"/>
      <c r="C284" s="152" t="s">
        <v>82</v>
      </c>
      <c r="D284" s="152" t="s">
        <v>140</v>
      </c>
      <c r="E284" s="153" t="s">
        <v>368</v>
      </c>
      <c r="F284" s="154" t="s">
        <v>369</v>
      </c>
      <c r="G284" s="155" t="s">
        <v>191</v>
      </c>
      <c r="H284" s="156">
        <v>350.24</v>
      </c>
      <c r="I284" s="157"/>
      <c r="J284" s="158">
        <f>ROUND(I284*H284,2)</f>
        <v>0</v>
      </c>
      <c r="K284" s="159"/>
      <c r="L284" s="34"/>
      <c r="M284" s="160" t="s">
        <v>1</v>
      </c>
      <c r="N284" s="161" t="s">
        <v>41</v>
      </c>
      <c r="O284" s="62"/>
      <c r="P284" s="162">
        <f>O284*H284</f>
        <v>0</v>
      </c>
      <c r="Q284" s="162">
        <v>1.5299999999999999E-3</v>
      </c>
      <c r="R284" s="162">
        <f>Q284*H284</f>
        <v>0.53586719999999999</v>
      </c>
      <c r="S284" s="162">
        <v>0</v>
      </c>
      <c r="T284" s="163">
        <f>S284*H284</f>
        <v>0</v>
      </c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R284" s="164" t="s">
        <v>144</v>
      </c>
      <c r="AT284" s="164" t="s">
        <v>140</v>
      </c>
      <c r="AU284" s="164" t="s">
        <v>145</v>
      </c>
      <c r="AY284" s="18" t="s">
        <v>137</v>
      </c>
      <c r="BE284" s="165">
        <f>IF(N284="základná",J284,0)</f>
        <v>0</v>
      </c>
      <c r="BF284" s="165">
        <f>IF(N284="znížená",J284,0)</f>
        <v>0</v>
      </c>
      <c r="BG284" s="165">
        <f>IF(N284="zákl. prenesená",J284,0)</f>
        <v>0</v>
      </c>
      <c r="BH284" s="165">
        <f>IF(N284="zníž. prenesená",J284,0)</f>
        <v>0</v>
      </c>
      <c r="BI284" s="165">
        <f>IF(N284="nulová",J284,0)</f>
        <v>0</v>
      </c>
      <c r="BJ284" s="18" t="s">
        <v>145</v>
      </c>
      <c r="BK284" s="165">
        <f>ROUND(I284*H284,2)</f>
        <v>0</v>
      </c>
      <c r="BL284" s="18" t="s">
        <v>144</v>
      </c>
      <c r="BM284" s="164" t="s">
        <v>370</v>
      </c>
    </row>
    <row r="285" spans="1:65" s="2" customFormat="1" ht="16.5" customHeight="1">
      <c r="A285" s="33"/>
      <c r="B285" s="151"/>
      <c r="C285" s="152" t="s">
        <v>145</v>
      </c>
      <c r="D285" s="152" t="s">
        <v>140</v>
      </c>
      <c r="E285" s="153" t="s">
        <v>371</v>
      </c>
      <c r="F285" s="154" t="s">
        <v>372</v>
      </c>
      <c r="G285" s="155" t="s">
        <v>191</v>
      </c>
      <c r="H285" s="156">
        <v>350.24</v>
      </c>
      <c r="I285" s="157"/>
      <c r="J285" s="158">
        <f>ROUND(I285*H285,2)</f>
        <v>0</v>
      </c>
      <c r="K285" s="159"/>
      <c r="L285" s="34"/>
      <c r="M285" s="160" t="s">
        <v>1</v>
      </c>
      <c r="N285" s="161" t="s">
        <v>41</v>
      </c>
      <c r="O285" s="62"/>
      <c r="P285" s="162">
        <f>O285*H285</f>
        <v>0</v>
      </c>
      <c r="Q285" s="162">
        <v>5.0000000000000002E-5</v>
      </c>
      <c r="R285" s="162">
        <f>Q285*H285</f>
        <v>1.7512E-2</v>
      </c>
      <c r="S285" s="162">
        <v>0</v>
      </c>
      <c r="T285" s="163">
        <f>S285*H285</f>
        <v>0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164" t="s">
        <v>144</v>
      </c>
      <c r="AT285" s="164" t="s">
        <v>140</v>
      </c>
      <c r="AU285" s="164" t="s">
        <v>145</v>
      </c>
      <c r="AY285" s="18" t="s">
        <v>137</v>
      </c>
      <c r="BE285" s="165">
        <f>IF(N285="základná",J285,0)</f>
        <v>0</v>
      </c>
      <c r="BF285" s="165">
        <f>IF(N285="znížená",J285,0)</f>
        <v>0</v>
      </c>
      <c r="BG285" s="165">
        <f>IF(N285="zákl. prenesená",J285,0)</f>
        <v>0</v>
      </c>
      <c r="BH285" s="165">
        <f>IF(N285="zníž. prenesená",J285,0)</f>
        <v>0</v>
      </c>
      <c r="BI285" s="165">
        <f>IF(N285="nulová",J285,0)</f>
        <v>0</v>
      </c>
      <c r="BJ285" s="18" t="s">
        <v>145</v>
      </c>
      <c r="BK285" s="165">
        <f>ROUND(I285*H285,2)</f>
        <v>0</v>
      </c>
      <c r="BL285" s="18" t="s">
        <v>144</v>
      </c>
      <c r="BM285" s="164" t="s">
        <v>373</v>
      </c>
    </row>
    <row r="286" spans="1:65" s="13" customFormat="1">
      <c r="B286" s="166"/>
      <c r="D286" s="167" t="s">
        <v>147</v>
      </c>
      <c r="E286" s="168" t="s">
        <v>1</v>
      </c>
      <c r="F286" s="169" t="s">
        <v>360</v>
      </c>
      <c r="H286" s="170">
        <v>10.75</v>
      </c>
      <c r="I286" s="171"/>
      <c r="L286" s="166"/>
      <c r="M286" s="172"/>
      <c r="N286" s="173"/>
      <c r="O286" s="173"/>
      <c r="P286" s="173"/>
      <c r="Q286" s="173"/>
      <c r="R286" s="173"/>
      <c r="S286" s="173"/>
      <c r="T286" s="174"/>
      <c r="AT286" s="168" t="s">
        <v>147</v>
      </c>
      <c r="AU286" s="168" t="s">
        <v>145</v>
      </c>
      <c r="AV286" s="13" t="s">
        <v>145</v>
      </c>
      <c r="AW286" s="13" t="s">
        <v>31</v>
      </c>
      <c r="AX286" s="13" t="s">
        <v>75</v>
      </c>
      <c r="AY286" s="168" t="s">
        <v>137</v>
      </c>
    </row>
    <row r="287" spans="1:65" s="13" customFormat="1">
      <c r="B287" s="166"/>
      <c r="D287" s="167" t="s">
        <v>147</v>
      </c>
      <c r="E287" s="168" t="s">
        <v>1</v>
      </c>
      <c r="F287" s="169" t="s">
        <v>361</v>
      </c>
      <c r="H287" s="170">
        <v>4.67</v>
      </c>
      <c r="I287" s="171"/>
      <c r="L287" s="166"/>
      <c r="M287" s="172"/>
      <c r="N287" s="173"/>
      <c r="O287" s="173"/>
      <c r="P287" s="173"/>
      <c r="Q287" s="173"/>
      <c r="R287" s="173"/>
      <c r="S287" s="173"/>
      <c r="T287" s="174"/>
      <c r="AT287" s="168" t="s">
        <v>147</v>
      </c>
      <c r="AU287" s="168" t="s">
        <v>145</v>
      </c>
      <c r="AV287" s="13" t="s">
        <v>145</v>
      </c>
      <c r="AW287" s="13" t="s">
        <v>31</v>
      </c>
      <c r="AX287" s="13" t="s">
        <v>75</v>
      </c>
      <c r="AY287" s="168" t="s">
        <v>137</v>
      </c>
    </row>
    <row r="288" spans="1:65" s="13" customFormat="1">
      <c r="B288" s="166"/>
      <c r="D288" s="167" t="s">
        <v>147</v>
      </c>
      <c r="E288" s="168" t="s">
        <v>1</v>
      </c>
      <c r="F288" s="169" t="s">
        <v>362</v>
      </c>
      <c r="H288" s="170">
        <v>53.63</v>
      </c>
      <c r="I288" s="171"/>
      <c r="L288" s="166"/>
      <c r="M288" s="172"/>
      <c r="N288" s="173"/>
      <c r="O288" s="173"/>
      <c r="P288" s="173"/>
      <c r="Q288" s="173"/>
      <c r="R288" s="173"/>
      <c r="S288" s="173"/>
      <c r="T288" s="174"/>
      <c r="AT288" s="168" t="s">
        <v>147</v>
      </c>
      <c r="AU288" s="168" t="s">
        <v>145</v>
      </c>
      <c r="AV288" s="13" t="s">
        <v>145</v>
      </c>
      <c r="AW288" s="13" t="s">
        <v>31</v>
      </c>
      <c r="AX288" s="13" t="s">
        <v>75</v>
      </c>
      <c r="AY288" s="168" t="s">
        <v>137</v>
      </c>
    </row>
    <row r="289" spans="2:51" s="13" customFormat="1">
      <c r="B289" s="166"/>
      <c r="D289" s="167" t="s">
        <v>147</v>
      </c>
      <c r="E289" s="168" t="s">
        <v>1</v>
      </c>
      <c r="F289" s="169" t="s">
        <v>363</v>
      </c>
      <c r="H289" s="170">
        <v>107.63</v>
      </c>
      <c r="I289" s="171"/>
      <c r="L289" s="166"/>
      <c r="M289" s="172"/>
      <c r="N289" s="173"/>
      <c r="O289" s="173"/>
      <c r="P289" s="173"/>
      <c r="Q289" s="173"/>
      <c r="R289" s="173"/>
      <c r="S289" s="173"/>
      <c r="T289" s="174"/>
      <c r="AT289" s="168" t="s">
        <v>147</v>
      </c>
      <c r="AU289" s="168" t="s">
        <v>145</v>
      </c>
      <c r="AV289" s="13" t="s">
        <v>145</v>
      </c>
      <c r="AW289" s="13" t="s">
        <v>31</v>
      </c>
      <c r="AX289" s="13" t="s">
        <v>75</v>
      </c>
      <c r="AY289" s="168" t="s">
        <v>137</v>
      </c>
    </row>
    <row r="290" spans="2:51" s="13" customFormat="1">
      <c r="B290" s="166"/>
      <c r="D290" s="167" t="s">
        <v>147</v>
      </c>
      <c r="E290" s="168" t="s">
        <v>1</v>
      </c>
      <c r="F290" s="169" t="s">
        <v>374</v>
      </c>
      <c r="H290" s="170">
        <v>55.62</v>
      </c>
      <c r="I290" s="171"/>
      <c r="L290" s="166"/>
      <c r="M290" s="172"/>
      <c r="N290" s="173"/>
      <c r="O290" s="173"/>
      <c r="P290" s="173"/>
      <c r="Q290" s="173"/>
      <c r="R290" s="173"/>
      <c r="S290" s="173"/>
      <c r="T290" s="174"/>
      <c r="AT290" s="168" t="s">
        <v>147</v>
      </c>
      <c r="AU290" s="168" t="s">
        <v>145</v>
      </c>
      <c r="AV290" s="13" t="s">
        <v>145</v>
      </c>
      <c r="AW290" s="13" t="s">
        <v>31</v>
      </c>
      <c r="AX290" s="13" t="s">
        <v>75</v>
      </c>
      <c r="AY290" s="168" t="s">
        <v>137</v>
      </c>
    </row>
    <row r="291" spans="2:51" s="13" customFormat="1">
      <c r="B291" s="166"/>
      <c r="D291" s="167" t="s">
        <v>147</v>
      </c>
      <c r="E291" s="168" t="s">
        <v>1</v>
      </c>
      <c r="F291" s="169" t="s">
        <v>364</v>
      </c>
      <c r="H291" s="170">
        <v>10.199999999999999</v>
      </c>
      <c r="I291" s="171"/>
      <c r="L291" s="166"/>
      <c r="M291" s="172"/>
      <c r="N291" s="173"/>
      <c r="O291" s="173"/>
      <c r="P291" s="173"/>
      <c r="Q291" s="173"/>
      <c r="R291" s="173"/>
      <c r="S291" s="173"/>
      <c r="T291" s="174"/>
      <c r="AT291" s="168" t="s">
        <v>147</v>
      </c>
      <c r="AU291" s="168" t="s">
        <v>145</v>
      </c>
      <c r="AV291" s="13" t="s">
        <v>145</v>
      </c>
      <c r="AW291" s="13" t="s">
        <v>31</v>
      </c>
      <c r="AX291" s="13" t="s">
        <v>75</v>
      </c>
      <c r="AY291" s="168" t="s">
        <v>137</v>
      </c>
    </row>
    <row r="292" spans="2:51" s="13" customFormat="1">
      <c r="B292" s="166"/>
      <c r="D292" s="167" t="s">
        <v>147</v>
      </c>
      <c r="E292" s="168" t="s">
        <v>1</v>
      </c>
      <c r="F292" s="169" t="s">
        <v>345</v>
      </c>
      <c r="H292" s="170">
        <v>3.1</v>
      </c>
      <c r="I292" s="171"/>
      <c r="L292" s="166"/>
      <c r="M292" s="172"/>
      <c r="N292" s="173"/>
      <c r="O292" s="173"/>
      <c r="P292" s="173"/>
      <c r="Q292" s="173"/>
      <c r="R292" s="173"/>
      <c r="S292" s="173"/>
      <c r="T292" s="174"/>
      <c r="AT292" s="168" t="s">
        <v>147</v>
      </c>
      <c r="AU292" s="168" t="s">
        <v>145</v>
      </c>
      <c r="AV292" s="13" t="s">
        <v>145</v>
      </c>
      <c r="AW292" s="13" t="s">
        <v>31</v>
      </c>
      <c r="AX292" s="13" t="s">
        <v>75</v>
      </c>
      <c r="AY292" s="168" t="s">
        <v>137</v>
      </c>
    </row>
    <row r="293" spans="2:51" s="13" customFormat="1">
      <c r="B293" s="166"/>
      <c r="D293" s="167" t="s">
        <v>147</v>
      </c>
      <c r="E293" s="168" t="s">
        <v>1</v>
      </c>
      <c r="F293" s="169" t="s">
        <v>346</v>
      </c>
      <c r="H293" s="170">
        <v>17.96</v>
      </c>
      <c r="I293" s="171"/>
      <c r="L293" s="166"/>
      <c r="M293" s="172"/>
      <c r="N293" s="173"/>
      <c r="O293" s="173"/>
      <c r="P293" s="173"/>
      <c r="Q293" s="173"/>
      <c r="R293" s="173"/>
      <c r="S293" s="173"/>
      <c r="T293" s="174"/>
      <c r="AT293" s="168" t="s">
        <v>147</v>
      </c>
      <c r="AU293" s="168" t="s">
        <v>145</v>
      </c>
      <c r="AV293" s="13" t="s">
        <v>145</v>
      </c>
      <c r="AW293" s="13" t="s">
        <v>31</v>
      </c>
      <c r="AX293" s="13" t="s">
        <v>75</v>
      </c>
      <c r="AY293" s="168" t="s">
        <v>137</v>
      </c>
    </row>
    <row r="294" spans="2:51" s="13" customFormat="1">
      <c r="B294" s="166"/>
      <c r="D294" s="167" t="s">
        <v>147</v>
      </c>
      <c r="E294" s="168" t="s">
        <v>1</v>
      </c>
      <c r="F294" s="169" t="s">
        <v>347</v>
      </c>
      <c r="H294" s="170">
        <v>2.85</v>
      </c>
      <c r="I294" s="171"/>
      <c r="L294" s="166"/>
      <c r="M294" s="172"/>
      <c r="N294" s="173"/>
      <c r="O294" s="173"/>
      <c r="P294" s="173"/>
      <c r="Q294" s="173"/>
      <c r="R294" s="173"/>
      <c r="S294" s="173"/>
      <c r="T294" s="174"/>
      <c r="AT294" s="168" t="s">
        <v>147</v>
      </c>
      <c r="AU294" s="168" t="s">
        <v>145</v>
      </c>
      <c r="AV294" s="13" t="s">
        <v>145</v>
      </c>
      <c r="AW294" s="13" t="s">
        <v>31</v>
      </c>
      <c r="AX294" s="13" t="s">
        <v>75</v>
      </c>
      <c r="AY294" s="168" t="s">
        <v>137</v>
      </c>
    </row>
    <row r="295" spans="2:51" s="13" customFormat="1">
      <c r="B295" s="166"/>
      <c r="D295" s="167" t="s">
        <v>147</v>
      </c>
      <c r="E295" s="168" t="s">
        <v>1</v>
      </c>
      <c r="F295" s="169" t="s">
        <v>348</v>
      </c>
      <c r="H295" s="170">
        <v>7.38</v>
      </c>
      <c r="I295" s="171"/>
      <c r="L295" s="166"/>
      <c r="M295" s="172"/>
      <c r="N295" s="173"/>
      <c r="O295" s="173"/>
      <c r="P295" s="173"/>
      <c r="Q295" s="173"/>
      <c r="R295" s="173"/>
      <c r="S295" s="173"/>
      <c r="T295" s="174"/>
      <c r="AT295" s="168" t="s">
        <v>147</v>
      </c>
      <c r="AU295" s="168" t="s">
        <v>145</v>
      </c>
      <c r="AV295" s="13" t="s">
        <v>145</v>
      </c>
      <c r="AW295" s="13" t="s">
        <v>31</v>
      </c>
      <c r="AX295" s="13" t="s">
        <v>75</v>
      </c>
      <c r="AY295" s="168" t="s">
        <v>137</v>
      </c>
    </row>
    <row r="296" spans="2:51" s="13" customFormat="1">
      <c r="B296" s="166"/>
      <c r="D296" s="167" t="s">
        <v>147</v>
      </c>
      <c r="E296" s="168" t="s">
        <v>1</v>
      </c>
      <c r="F296" s="169" t="s">
        <v>349</v>
      </c>
      <c r="H296" s="170">
        <v>1.5</v>
      </c>
      <c r="I296" s="171"/>
      <c r="L296" s="166"/>
      <c r="M296" s="172"/>
      <c r="N296" s="173"/>
      <c r="O296" s="173"/>
      <c r="P296" s="173"/>
      <c r="Q296" s="173"/>
      <c r="R296" s="173"/>
      <c r="S296" s="173"/>
      <c r="T296" s="174"/>
      <c r="AT296" s="168" t="s">
        <v>147</v>
      </c>
      <c r="AU296" s="168" t="s">
        <v>145</v>
      </c>
      <c r="AV296" s="13" t="s">
        <v>145</v>
      </c>
      <c r="AW296" s="13" t="s">
        <v>31</v>
      </c>
      <c r="AX296" s="13" t="s">
        <v>75</v>
      </c>
      <c r="AY296" s="168" t="s">
        <v>137</v>
      </c>
    </row>
    <row r="297" spans="2:51" s="13" customFormat="1">
      <c r="B297" s="166"/>
      <c r="D297" s="167" t="s">
        <v>147</v>
      </c>
      <c r="E297" s="168" t="s">
        <v>1</v>
      </c>
      <c r="F297" s="169" t="s">
        <v>350</v>
      </c>
      <c r="H297" s="170">
        <v>4.4800000000000004</v>
      </c>
      <c r="I297" s="171"/>
      <c r="L297" s="166"/>
      <c r="M297" s="172"/>
      <c r="N297" s="173"/>
      <c r="O297" s="173"/>
      <c r="P297" s="173"/>
      <c r="Q297" s="173"/>
      <c r="R297" s="173"/>
      <c r="S297" s="173"/>
      <c r="T297" s="174"/>
      <c r="AT297" s="168" t="s">
        <v>147</v>
      </c>
      <c r="AU297" s="168" t="s">
        <v>145</v>
      </c>
      <c r="AV297" s="13" t="s">
        <v>145</v>
      </c>
      <c r="AW297" s="13" t="s">
        <v>31</v>
      </c>
      <c r="AX297" s="13" t="s">
        <v>75</v>
      </c>
      <c r="AY297" s="168" t="s">
        <v>137</v>
      </c>
    </row>
    <row r="298" spans="2:51" s="13" customFormat="1">
      <c r="B298" s="166"/>
      <c r="D298" s="167" t="s">
        <v>147</v>
      </c>
      <c r="E298" s="168" t="s">
        <v>1</v>
      </c>
      <c r="F298" s="169" t="s">
        <v>351</v>
      </c>
      <c r="H298" s="170">
        <v>4.17</v>
      </c>
      <c r="I298" s="171"/>
      <c r="L298" s="166"/>
      <c r="M298" s="172"/>
      <c r="N298" s="173"/>
      <c r="O298" s="173"/>
      <c r="P298" s="173"/>
      <c r="Q298" s="173"/>
      <c r="R298" s="173"/>
      <c r="S298" s="173"/>
      <c r="T298" s="174"/>
      <c r="AT298" s="168" t="s">
        <v>147</v>
      </c>
      <c r="AU298" s="168" t="s">
        <v>145</v>
      </c>
      <c r="AV298" s="13" t="s">
        <v>145</v>
      </c>
      <c r="AW298" s="13" t="s">
        <v>31</v>
      </c>
      <c r="AX298" s="13" t="s">
        <v>75</v>
      </c>
      <c r="AY298" s="168" t="s">
        <v>137</v>
      </c>
    </row>
    <row r="299" spans="2:51" s="13" customFormat="1">
      <c r="B299" s="166"/>
      <c r="D299" s="167" t="s">
        <v>147</v>
      </c>
      <c r="E299" s="168" t="s">
        <v>1</v>
      </c>
      <c r="F299" s="169" t="s">
        <v>352</v>
      </c>
      <c r="H299" s="170">
        <v>4.3899999999999997</v>
      </c>
      <c r="I299" s="171"/>
      <c r="L299" s="166"/>
      <c r="M299" s="172"/>
      <c r="N299" s="173"/>
      <c r="O299" s="173"/>
      <c r="P299" s="173"/>
      <c r="Q299" s="173"/>
      <c r="R299" s="173"/>
      <c r="S299" s="173"/>
      <c r="T299" s="174"/>
      <c r="AT299" s="168" t="s">
        <v>147</v>
      </c>
      <c r="AU299" s="168" t="s">
        <v>145</v>
      </c>
      <c r="AV299" s="13" t="s">
        <v>145</v>
      </c>
      <c r="AW299" s="13" t="s">
        <v>31</v>
      </c>
      <c r="AX299" s="13" t="s">
        <v>75</v>
      </c>
      <c r="AY299" s="168" t="s">
        <v>137</v>
      </c>
    </row>
    <row r="300" spans="2:51" s="13" customFormat="1">
      <c r="B300" s="166"/>
      <c r="D300" s="167" t="s">
        <v>147</v>
      </c>
      <c r="E300" s="168" t="s">
        <v>1</v>
      </c>
      <c r="F300" s="169" t="s">
        <v>353</v>
      </c>
      <c r="H300" s="170">
        <v>5.89</v>
      </c>
      <c r="I300" s="171"/>
      <c r="L300" s="166"/>
      <c r="M300" s="172"/>
      <c r="N300" s="173"/>
      <c r="O300" s="173"/>
      <c r="P300" s="173"/>
      <c r="Q300" s="173"/>
      <c r="R300" s="173"/>
      <c r="S300" s="173"/>
      <c r="T300" s="174"/>
      <c r="AT300" s="168" t="s">
        <v>147</v>
      </c>
      <c r="AU300" s="168" t="s">
        <v>145</v>
      </c>
      <c r="AV300" s="13" t="s">
        <v>145</v>
      </c>
      <c r="AW300" s="13" t="s">
        <v>31</v>
      </c>
      <c r="AX300" s="13" t="s">
        <v>75</v>
      </c>
      <c r="AY300" s="168" t="s">
        <v>137</v>
      </c>
    </row>
    <row r="301" spans="2:51" s="13" customFormat="1">
      <c r="B301" s="166"/>
      <c r="D301" s="167" t="s">
        <v>147</v>
      </c>
      <c r="E301" s="168" t="s">
        <v>1</v>
      </c>
      <c r="F301" s="169" t="s">
        <v>354</v>
      </c>
      <c r="H301" s="170">
        <v>4.66</v>
      </c>
      <c r="I301" s="171"/>
      <c r="L301" s="166"/>
      <c r="M301" s="172"/>
      <c r="N301" s="173"/>
      <c r="O301" s="173"/>
      <c r="P301" s="173"/>
      <c r="Q301" s="173"/>
      <c r="R301" s="173"/>
      <c r="S301" s="173"/>
      <c r="T301" s="174"/>
      <c r="AT301" s="168" t="s">
        <v>147</v>
      </c>
      <c r="AU301" s="168" t="s">
        <v>145</v>
      </c>
      <c r="AV301" s="13" t="s">
        <v>145</v>
      </c>
      <c r="AW301" s="13" t="s">
        <v>31</v>
      </c>
      <c r="AX301" s="13" t="s">
        <v>75</v>
      </c>
      <c r="AY301" s="168" t="s">
        <v>137</v>
      </c>
    </row>
    <row r="302" spans="2:51" s="13" customFormat="1">
      <c r="B302" s="166"/>
      <c r="D302" s="167" t="s">
        <v>147</v>
      </c>
      <c r="E302" s="168" t="s">
        <v>1</v>
      </c>
      <c r="F302" s="169" t="s">
        <v>355</v>
      </c>
      <c r="H302" s="170">
        <v>6.34</v>
      </c>
      <c r="I302" s="171"/>
      <c r="L302" s="166"/>
      <c r="M302" s="172"/>
      <c r="N302" s="173"/>
      <c r="O302" s="173"/>
      <c r="P302" s="173"/>
      <c r="Q302" s="173"/>
      <c r="R302" s="173"/>
      <c r="S302" s="173"/>
      <c r="T302" s="174"/>
      <c r="AT302" s="168" t="s">
        <v>147</v>
      </c>
      <c r="AU302" s="168" t="s">
        <v>145</v>
      </c>
      <c r="AV302" s="13" t="s">
        <v>145</v>
      </c>
      <c r="AW302" s="13" t="s">
        <v>31</v>
      </c>
      <c r="AX302" s="13" t="s">
        <v>75</v>
      </c>
      <c r="AY302" s="168" t="s">
        <v>137</v>
      </c>
    </row>
    <row r="303" spans="2:51" s="13" customFormat="1">
      <c r="B303" s="166"/>
      <c r="D303" s="167" t="s">
        <v>147</v>
      </c>
      <c r="E303" s="168" t="s">
        <v>1</v>
      </c>
      <c r="F303" s="169" t="s">
        <v>356</v>
      </c>
      <c r="H303" s="170">
        <v>22.1</v>
      </c>
      <c r="I303" s="171"/>
      <c r="L303" s="166"/>
      <c r="M303" s="172"/>
      <c r="N303" s="173"/>
      <c r="O303" s="173"/>
      <c r="P303" s="173"/>
      <c r="Q303" s="173"/>
      <c r="R303" s="173"/>
      <c r="S303" s="173"/>
      <c r="T303" s="174"/>
      <c r="AT303" s="168" t="s">
        <v>147</v>
      </c>
      <c r="AU303" s="168" t="s">
        <v>145</v>
      </c>
      <c r="AV303" s="13" t="s">
        <v>145</v>
      </c>
      <c r="AW303" s="13" t="s">
        <v>31</v>
      </c>
      <c r="AX303" s="13" t="s">
        <v>75</v>
      </c>
      <c r="AY303" s="168" t="s">
        <v>137</v>
      </c>
    </row>
    <row r="304" spans="2:51" s="13" customFormat="1">
      <c r="B304" s="166"/>
      <c r="D304" s="167" t="s">
        <v>147</v>
      </c>
      <c r="E304" s="168" t="s">
        <v>1</v>
      </c>
      <c r="F304" s="169" t="s">
        <v>375</v>
      </c>
      <c r="H304" s="170">
        <v>22.92</v>
      </c>
      <c r="I304" s="171"/>
      <c r="L304" s="166"/>
      <c r="M304" s="172"/>
      <c r="N304" s="173"/>
      <c r="O304" s="173"/>
      <c r="P304" s="173"/>
      <c r="Q304" s="173"/>
      <c r="R304" s="173"/>
      <c r="S304" s="173"/>
      <c r="T304" s="174"/>
      <c r="AT304" s="168" t="s">
        <v>147</v>
      </c>
      <c r="AU304" s="168" t="s">
        <v>145</v>
      </c>
      <c r="AV304" s="13" t="s">
        <v>145</v>
      </c>
      <c r="AW304" s="13" t="s">
        <v>31</v>
      </c>
      <c r="AX304" s="13" t="s">
        <v>75</v>
      </c>
      <c r="AY304" s="168" t="s">
        <v>137</v>
      </c>
    </row>
    <row r="305" spans="1:65" s="14" customFormat="1">
      <c r="B305" s="175"/>
      <c r="D305" s="167" t="s">
        <v>147</v>
      </c>
      <c r="E305" s="176" t="s">
        <v>1</v>
      </c>
      <c r="F305" s="177" t="s">
        <v>149</v>
      </c>
      <c r="H305" s="178">
        <v>350.24000000000007</v>
      </c>
      <c r="I305" s="179"/>
      <c r="L305" s="175"/>
      <c r="M305" s="180"/>
      <c r="N305" s="181"/>
      <c r="O305" s="181"/>
      <c r="P305" s="181"/>
      <c r="Q305" s="181"/>
      <c r="R305" s="181"/>
      <c r="S305" s="181"/>
      <c r="T305" s="182"/>
      <c r="AT305" s="176" t="s">
        <v>147</v>
      </c>
      <c r="AU305" s="176" t="s">
        <v>145</v>
      </c>
      <c r="AV305" s="14" t="s">
        <v>144</v>
      </c>
      <c r="AW305" s="14" t="s">
        <v>31</v>
      </c>
      <c r="AX305" s="14" t="s">
        <v>82</v>
      </c>
      <c r="AY305" s="176" t="s">
        <v>137</v>
      </c>
    </row>
    <row r="306" spans="1:65" s="2" customFormat="1" ht="16.5" customHeight="1">
      <c r="A306" s="33"/>
      <c r="B306" s="151"/>
      <c r="C306" s="152" t="s">
        <v>376</v>
      </c>
      <c r="D306" s="152" t="s">
        <v>140</v>
      </c>
      <c r="E306" s="153" t="s">
        <v>377</v>
      </c>
      <c r="F306" s="154" t="s">
        <v>378</v>
      </c>
      <c r="G306" s="155" t="s">
        <v>379</v>
      </c>
      <c r="H306" s="156">
        <v>93.45</v>
      </c>
      <c r="I306" s="157"/>
      <c r="J306" s="158">
        <f>ROUND(I306*H306,2)</f>
        <v>0</v>
      </c>
      <c r="K306" s="159"/>
      <c r="L306" s="34"/>
      <c r="M306" s="160" t="s">
        <v>1</v>
      </c>
      <c r="N306" s="161" t="s">
        <v>41</v>
      </c>
      <c r="O306" s="62"/>
      <c r="P306" s="162">
        <f>O306*H306</f>
        <v>0</v>
      </c>
      <c r="Q306" s="162">
        <v>2.3000000000000001E-4</v>
      </c>
      <c r="R306" s="162">
        <f>Q306*H306</f>
        <v>2.1493500000000002E-2</v>
      </c>
      <c r="S306" s="162">
        <v>0</v>
      </c>
      <c r="T306" s="163">
        <f>S306*H306</f>
        <v>0</v>
      </c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R306" s="164" t="s">
        <v>144</v>
      </c>
      <c r="AT306" s="164" t="s">
        <v>140</v>
      </c>
      <c r="AU306" s="164" t="s">
        <v>145</v>
      </c>
      <c r="AY306" s="18" t="s">
        <v>137</v>
      </c>
      <c r="BE306" s="165">
        <f>IF(N306="základná",J306,0)</f>
        <v>0</v>
      </c>
      <c r="BF306" s="165">
        <f>IF(N306="znížená",J306,0)</f>
        <v>0</v>
      </c>
      <c r="BG306" s="165">
        <f>IF(N306="zákl. prenesená",J306,0)</f>
        <v>0</v>
      </c>
      <c r="BH306" s="165">
        <f>IF(N306="zníž. prenesená",J306,0)</f>
        <v>0</v>
      </c>
      <c r="BI306" s="165">
        <f>IF(N306="nulová",J306,0)</f>
        <v>0</v>
      </c>
      <c r="BJ306" s="18" t="s">
        <v>145</v>
      </c>
      <c r="BK306" s="165">
        <f>ROUND(I306*H306,2)</f>
        <v>0</v>
      </c>
      <c r="BL306" s="18" t="s">
        <v>144</v>
      </c>
      <c r="BM306" s="164" t="s">
        <v>380</v>
      </c>
    </row>
    <row r="307" spans="1:65" s="13" customFormat="1">
      <c r="B307" s="166"/>
      <c r="D307" s="167" t="s">
        <v>147</v>
      </c>
      <c r="E307" s="168" t="s">
        <v>1</v>
      </c>
      <c r="F307" s="169" t="s">
        <v>381</v>
      </c>
      <c r="H307" s="170">
        <v>47.2</v>
      </c>
      <c r="I307" s="171"/>
      <c r="L307" s="166"/>
      <c r="M307" s="172"/>
      <c r="N307" s="173"/>
      <c r="O307" s="173"/>
      <c r="P307" s="173"/>
      <c r="Q307" s="173"/>
      <c r="R307" s="173"/>
      <c r="S307" s="173"/>
      <c r="T307" s="174"/>
      <c r="AT307" s="168" t="s">
        <v>147</v>
      </c>
      <c r="AU307" s="168" t="s">
        <v>145</v>
      </c>
      <c r="AV307" s="13" t="s">
        <v>145</v>
      </c>
      <c r="AW307" s="13" t="s">
        <v>31</v>
      </c>
      <c r="AX307" s="13" t="s">
        <v>75</v>
      </c>
      <c r="AY307" s="168" t="s">
        <v>137</v>
      </c>
    </row>
    <row r="308" spans="1:65" s="13" customFormat="1">
      <c r="B308" s="166"/>
      <c r="D308" s="167" t="s">
        <v>147</v>
      </c>
      <c r="E308" s="168" t="s">
        <v>1</v>
      </c>
      <c r="F308" s="169" t="s">
        <v>382</v>
      </c>
      <c r="H308" s="170">
        <v>46.25</v>
      </c>
      <c r="I308" s="171"/>
      <c r="L308" s="166"/>
      <c r="M308" s="172"/>
      <c r="N308" s="173"/>
      <c r="O308" s="173"/>
      <c r="P308" s="173"/>
      <c r="Q308" s="173"/>
      <c r="R308" s="173"/>
      <c r="S308" s="173"/>
      <c r="T308" s="174"/>
      <c r="AT308" s="168" t="s">
        <v>147</v>
      </c>
      <c r="AU308" s="168" t="s">
        <v>145</v>
      </c>
      <c r="AV308" s="13" t="s">
        <v>145</v>
      </c>
      <c r="AW308" s="13" t="s">
        <v>31</v>
      </c>
      <c r="AX308" s="13" t="s">
        <v>75</v>
      </c>
      <c r="AY308" s="168" t="s">
        <v>137</v>
      </c>
    </row>
    <row r="309" spans="1:65" s="14" customFormat="1">
      <c r="B309" s="175"/>
      <c r="D309" s="167" t="s">
        <v>147</v>
      </c>
      <c r="E309" s="176" t="s">
        <v>1</v>
      </c>
      <c r="F309" s="177" t="s">
        <v>149</v>
      </c>
      <c r="H309" s="178">
        <v>93.45</v>
      </c>
      <c r="I309" s="179"/>
      <c r="L309" s="175"/>
      <c r="M309" s="180"/>
      <c r="N309" s="181"/>
      <c r="O309" s="181"/>
      <c r="P309" s="181"/>
      <c r="Q309" s="181"/>
      <c r="R309" s="181"/>
      <c r="S309" s="181"/>
      <c r="T309" s="182"/>
      <c r="AT309" s="176" t="s">
        <v>147</v>
      </c>
      <c r="AU309" s="176" t="s">
        <v>145</v>
      </c>
      <c r="AV309" s="14" t="s">
        <v>144</v>
      </c>
      <c r="AW309" s="14" t="s">
        <v>31</v>
      </c>
      <c r="AX309" s="14" t="s">
        <v>82</v>
      </c>
      <c r="AY309" s="176" t="s">
        <v>137</v>
      </c>
    </row>
    <row r="310" spans="1:65" s="2" customFormat="1" ht="33" customHeight="1">
      <c r="A310" s="33"/>
      <c r="B310" s="151"/>
      <c r="C310" s="152" t="s">
        <v>383</v>
      </c>
      <c r="D310" s="152" t="s">
        <v>140</v>
      </c>
      <c r="E310" s="153" t="s">
        <v>384</v>
      </c>
      <c r="F310" s="154" t="s">
        <v>385</v>
      </c>
      <c r="G310" s="155" t="s">
        <v>191</v>
      </c>
      <c r="H310" s="156">
        <v>59.3</v>
      </c>
      <c r="I310" s="157"/>
      <c r="J310" s="158">
        <f>ROUND(I310*H310,2)</f>
        <v>0</v>
      </c>
      <c r="K310" s="159"/>
      <c r="L310" s="34"/>
      <c r="M310" s="160" t="s">
        <v>1</v>
      </c>
      <c r="N310" s="161" t="s">
        <v>41</v>
      </c>
      <c r="O310" s="62"/>
      <c r="P310" s="162">
        <f>O310*H310</f>
        <v>0</v>
      </c>
      <c r="Q310" s="162">
        <v>0</v>
      </c>
      <c r="R310" s="162">
        <f>Q310*H310</f>
        <v>0</v>
      </c>
      <c r="S310" s="162">
        <v>0.02</v>
      </c>
      <c r="T310" s="163">
        <f>S310*H310</f>
        <v>1.1859999999999999</v>
      </c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R310" s="164" t="s">
        <v>144</v>
      </c>
      <c r="AT310" s="164" t="s">
        <v>140</v>
      </c>
      <c r="AU310" s="164" t="s">
        <v>145</v>
      </c>
      <c r="AY310" s="18" t="s">
        <v>137</v>
      </c>
      <c r="BE310" s="165">
        <f>IF(N310="základná",J310,0)</f>
        <v>0</v>
      </c>
      <c r="BF310" s="165">
        <f>IF(N310="znížená",J310,0)</f>
        <v>0</v>
      </c>
      <c r="BG310" s="165">
        <f>IF(N310="zákl. prenesená",J310,0)</f>
        <v>0</v>
      </c>
      <c r="BH310" s="165">
        <f>IF(N310="zníž. prenesená",J310,0)</f>
        <v>0</v>
      </c>
      <c r="BI310" s="165">
        <f>IF(N310="nulová",J310,0)</f>
        <v>0</v>
      </c>
      <c r="BJ310" s="18" t="s">
        <v>145</v>
      </c>
      <c r="BK310" s="165">
        <f>ROUND(I310*H310,2)</f>
        <v>0</v>
      </c>
      <c r="BL310" s="18" t="s">
        <v>144</v>
      </c>
      <c r="BM310" s="164" t="s">
        <v>386</v>
      </c>
    </row>
    <row r="311" spans="1:65" s="2" customFormat="1" ht="24.2" customHeight="1">
      <c r="A311" s="33"/>
      <c r="B311" s="151"/>
      <c r="C311" s="152" t="s">
        <v>387</v>
      </c>
      <c r="D311" s="152" t="s">
        <v>140</v>
      </c>
      <c r="E311" s="153" t="s">
        <v>388</v>
      </c>
      <c r="F311" s="154" t="s">
        <v>389</v>
      </c>
      <c r="G311" s="155" t="s">
        <v>215</v>
      </c>
      <c r="H311" s="156">
        <v>2</v>
      </c>
      <c r="I311" s="157"/>
      <c r="J311" s="158">
        <f>ROUND(I311*H311,2)</f>
        <v>0</v>
      </c>
      <c r="K311" s="159"/>
      <c r="L311" s="34"/>
      <c r="M311" s="160" t="s">
        <v>1</v>
      </c>
      <c r="N311" s="161" t="s">
        <v>41</v>
      </c>
      <c r="O311" s="62"/>
      <c r="P311" s="162">
        <f>O311*H311</f>
        <v>0</v>
      </c>
      <c r="Q311" s="162">
        <v>0</v>
      </c>
      <c r="R311" s="162">
        <f>Q311*H311</f>
        <v>0</v>
      </c>
      <c r="S311" s="162">
        <v>2.4E-2</v>
      </c>
      <c r="T311" s="163">
        <f>S311*H311</f>
        <v>4.8000000000000001E-2</v>
      </c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R311" s="164" t="s">
        <v>144</v>
      </c>
      <c r="AT311" s="164" t="s">
        <v>140</v>
      </c>
      <c r="AU311" s="164" t="s">
        <v>145</v>
      </c>
      <c r="AY311" s="18" t="s">
        <v>137</v>
      </c>
      <c r="BE311" s="165">
        <f>IF(N311="základná",J311,0)</f>
        <v>0</v>
      </c>
      <c r="BF311" s="165">
        <f>IF(N311="znížená",J311,0)</f>
        <v>0</v>
      </c>
      <c r="BG311" s="165">
        <f>IF(N311="zákl. prenesená",J311,0)</f>
        <v>0</v>
      </c>
      <c r="BH311" s="165">
        <f>IF(N311="zníž. prenesená",J311,0)</f>
        <v>0</v>
      </c>
      <c r="BI311" s="165">
        <f>IF(N311="nulová",J311,0)</f>
        <v>0</v>
      </c>
      <c r="BJ311" s="18" t="s">
        <v>145</v>
      </c>
      <c r="BK311" s="165">
        <f>ROUND(I311*H311,2)</f>
        <v>0</v>
      </c>
      <c r="BL311" s="18" t="s">
        <v>144</v>
      </c>
      <c r="BM311" s="164" t="s">
        <v>390</v>
      </c>
    </row>
    <row r="312" spans="1:65" s="2" customFormat="1" ht="24.2" customHeight="1">
      <c r="A312" s="33"/>
      <c r="B312" s="151"/>
      <c r="C312" s="152" t="s">
        <v>391</v>
      </c>
      <c r="D312" s="152" t="s">
        <v>140</v>
      </c>
      <c r="E312" s="153" t="s">
        <v>392</v>
      </c>
      <c r="F312" s="154" t="s">
        <v>393</v>
      </c>
      <c r="G312" s="155" t="s">
        <v>191</v>
      </c>
      <c r="H312" s="156">
        <v>4.92</v>
      </c>
      <c r="I312" s="157"/>
      <c r="J312" s="158">
        <f>ROUND(I312*H312,2)</f>
        <v>0</v>
      </c>
      <c r="K312" s="159"/>
      <c r="L312" s="34"/>
      <c r="M312" s="160" t="s">
        <v>1</v>
      </c>
      <c r="N312" s="161" t="s">
        <v>41</v>
      </c>
      <c r="O312" s="62"/>
      <c r="P312" s="162">
        <f>O312*H312</f>
        <v>0</v>
      </c>
      <c r="Q312" s="162">
        <v>0</v>
      </c>
      <c r="R312" s="162">
        <f>Q312*H312</f>
        <v>0</v>
      </c>
      <c r="S312" s="162">
        <v>6.7000000000000004E-2</v>
      </c>
      <c r="T312" s="163">
        <f>S312*H312</f>
        <v>0.32963999999999999</v>
      </c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R312" s="164" t="s">
        <v>144</v>
      </c>
      <c r="AT312" s="164" t="s">
        <v>140</v>
      </c>
      <c r="AU312" s="164" t="s">
        <v>145</v>
      </c>
      <c r="AY312" s="18" t="s">
        <v>137</v>
      </c>
      <c r="BE312" s="165">
        <f>IF(N312="základná",J312,0)</f>
        <v>0</v>
      </c>
      <c r="BF312" s="165">
        <f>IF(N312="znížená",J312,0)</f>
        <v>0</v>
      </c>
      <c r="BG312" s="165">
        <f>IF(N312="zákl. prenesená",J312,0)</f>
        <v>0</v>
      </c>
      <c r="BH312" s="165">
        <f>IF(N312="zníž. prenesená",J312,0)</f>
        <v>0</v>
      </c>
      <c r="BI312" s="165">
        <f>IF(N312="nulová",J312,0)</f>
        <v>0</v>
      </c>
      <c r="BJ312" s="18" t="s">
        <v>145</v>
      </c>
      <c r="BK312" s="165">
        <f>ROUND(I312*H312,2)</f>
        <v>0</v>
      </c>
      <c r="BL312" s="18" t="s">
        <v>144</v>
      </c>
      <c r="BM312" s="164" t="s">
        <v>394</v>
      </c>
    </row>
    <row r="313" spans="1:65" s="13" customFormat="1">
      <c r="B313" s="166"/>
      <c r="D313" s="167" t="s">
        <v>147</v>
      </c>
      <c r="E313" s="168" t="s">
        <v>1</v>
      </c>
      <c r="F313" s="169" t="s">
        <v>395</v>
      </c>
      <c r="H313" s="170">
        <v>4.92</v>
      </c>
      <c r="I313" s="171"/>
      <c r="L313" s="166"/>
      <c r="M313" s="172"/>
      <c r="N313" s="173"/>
      <c r="O313" s="173"/>
      <c r="P313" s="173"/>
      <c r="Q313" s="173"/>
      <c r="R313" s="173"/>
      <c r="S313" s="173"/>
      <c r="T313" s="174"/>
      <c r="AT313" s="168" t="s">
        <v>147</v>
      </c>
      <c r="AU313" s="168" t="s">
        <v>145</v>
      </c>
      <c r="AV313" s="13" t="s">
        <v>145</v>
      </c>
      <c r="AW313" s="13" t="s">
        <v>31</v>
      </c>
      <c r="AX313" s="13" t="s">
        <v>82</v>
      </c>
      <c r="AY313" s="168" t="s">
        <v>137</v>
      </c>
    </row>
    <row r="314" spans="1:65" s="2" customFormat="1" ht="24.2" customHeight="1">
      <c r="A314" s="33"/>
      <c r="B314" s="151"/>
      <c r="C314" s="152" t="s">
        <v>396</v>
      </c>
      <c r="D314" s="152" t="s">
        <v>140</v>
      </c>
      <c r="E314" s="153" t="s">
        <v>397</v>
      </c>
      <c r="F314" s="154" t="s">
        <v>398</v>
      </c>
      <c r="G314" s="155" t="s">
        <v>191</v>
      </c>
      <c r="H314" s="156">
        <v>4.8</v>
      </c>
      <c r="I314" s="157"/>
      <c r="J314" s="158">
        <f>ROUND(I314*H314,2)</f>
        <v>0</v>
      </c>
      <c r="K314" s="159"/>
      <c r="L314" s="34"/>
      <c r="M314" s="160" t="s">
        <v>1</v>
      </c>
      <c r="N314" s="161" t="s">
        <v>41</v>
      </c>
      <c r="O314" s="62"/>
      <c r="P314" s="162">
        <f>O314*H314</f>
        <v>0</v>
      </c>
      <c r="Q314" s="162">
        <v>0</v>
      </c>
      <c r="R314" s="162">
        <f>Q314*H314</f>
        <v>0</v>
      </c>
      <c r="S314" s="162">
        <v>7.5999999999999998E-2</v>
      </c>
      <c r="T314" s="163">
        <f>S314*H314</f>
        <v>0.36479999999999996</v>
      </c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R314" s="164" t="s">
        <v>144</v>
      </c>
      <c r="AT314" s="164" t="s">
        <v>140</v>
      </c>
      <c r="AU314" s="164" t="s">
        <v>145</v>
      </c>
      <c r="AY314" s="18" t="s">
        <v>137</v>
      </c>
      <c r="BE314" s="165">
        <f>IF(N314="základná",J314,0)</f>
        <v>0</v>
      </c>
      <c r="BF314" s="165">
        <f>IF(N314="znížená",J314,0)</f>
        <v>0</v>
      </c>
      <c r="BG314" s="165">
        <f>IF(N314="zákl. prenesená",J314,0)</f>
        <v>0</v>
      </c>
      <c r="BH314" s="165">
        <f>IF(N314="zníž. prenesená",J314,0)</f>
        <v>0</v>
      </c>
      <c r="BI314" s="165">
        <f>IF(N314="nulová",J314,0)</f>
        <v>0</v>
      </c>
      <c r="BJ314" s="18" t="s">
        <v>145</v>
      </c>
      <c r="BK314" s="165">
        <f>ROUND(I314*H314,2)</f>
        <v>0</v>
      </c>
      <c r="BL314" s="18" t="s">
        <v>144</v>
      </c>
      <c r="BM314" s="164" t="s">
        <v>399</v>
      </c>
    </row>
    <row r="315" spans="1:65" s="13" customFormat="1">
      <c r="B315" s="166"/>
      <c r="D315" s="167" t="s">
        <v>147</v>
      </c>
      <c r="E315" s="168" t="s">
        <v>1</v>
      </c>
      <c r="F315" s="169" t="s">
        <v>400</v>
      </c>
      <c r="H315" s="170">
        <v>4.8</v>
      </c>
      <c r="I315" s="171"/>
      <c r="L315" s="166"/>
      <c r="M315" s="172"/>
      <c r="N315" s="173"/>
      <c r="O315" s="173"/>
      <c r="P315" s="173"/>
      <c r="Q315" s="173"/>
      <c r="R315" s="173"/>
      <c r="S315" s="173"/>
      <c r="T315" s="174"/>
      <c r="AT315" s="168" t="s">
        <v>147</v>
      </c>
      <c r="AU315" s="168" t="s">
        <v>145</v>
      </c>
      <c r="AV315" s="13" t="s">
        <v>145</v>
      </c>
      <c r="AW315" s="13" t="s">
        <v>31</v>
      </c>
      <c r="AX315" s="13" t="s">
        <v>75</v>
      </c>
      <c r="AY315" s="168" t="s">
        <v>137</v>
      </c>
    </row>
    <row r="316" spans="1:65" s="14" customFormat="1">
      <c r="B316" s="175"/>
      <c r="D316" s="167" t="s">
        <v>147</v>
      </c>
      <c r="E316" s="176" t="s">
        <v>1</v>
      </c>
      <c r="F316" s="177" t="s">
        <v>149</v>
      </c>
      <c r="H316" s="178">
        <v>4.8</v>
      </c>
      <c r="I316" s="179"/>
      <c r="L316" s="175"/>
      <c r="M316" s="180"/>
      <c r="N316" s="181"/>
      <c r="O316" s="181"/>
      <c r="P316" s="181"/>
      <c r="Q316" s="181"/>
      <c r="R316" s="181"/>
      <c r="S316" s="181"/>
      <c r="T316" s="182"/>
      <c r="AT316" s="176" t="s">
        <v>147</v>
      </c>
      <c r="AU316" s="176" t="s">
        <v>145</v>
      </c>
      <c r="AV316" s="14" t="s">
        <v>144</v>
      </c>
      <c r="AW316" s="14" t="s">
        <v>31</v>
      </c>
      <c r="AX316" s="14" t="s">
        <v>82</v>
      </c>
      <c r="AY316" s="176" t="s">
        <v>137</v>
      </c>
    </row>
    <row r="317" spans="1:65" s="2" customFormat="1" ht="24.2" customHeight="1">
      <c r="A317" s="33"/>
      <c r="B317" s="151"/>
      <c r="C317" s="152" t="s">
        <v>401</v>
      </c>
      <c r="D317" s="152" t="s">
        <v>140</v>
      </c>
      <c r="E317" s="153" t="s">
        <v>402</v>
      </c>
      <c r="F317" s="154" t="s">
        <v>403</v>
      </c>
      <c r="G317" s="155" t="s">
        <v>215</v>
      </c>
      <c r="H317" s="156">
        <v>2</v>
      </c>
      <c r="I317" s="157"/>
      <c r="J317" s="158">
        <f>ROUND(I317*H317,2)</f>
        <v>0</v>
      </c>
      <c r="K317" s="159"/>
      <c r="L317" s="34"/>
      <c r="M317" s="160" t="s">
        <v>1</v>
      </c>
      <c r="N317" s="161" t="s">
        <v>41</v>
      </c>
      <c r="O317" s="62"/>
      <c r="P317" s="162">
        <f>O317*H317</f>
        <v>0</v>
      </c>
      <c r="Q317" s="162">
        <v>0</v>
      </c>
      <c r="R317" s="162">
        <f>Q317*H317</f>
        <v>0</v>
      </c>
      <c r="S317" s="162">
        <v>0.08</v>
      </c>
      <c r="T317" s="163">
        <f>S317*H317</f>
        <v>0.16</v>
      </c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R317" s="164" t="s">
        <v>144</v>
      </c>
      <c r="AT317" s="164" t="s">
        <v>140</v>
      </c>
      <c r="AU317" s="164" t="s">
        <v>145</v>
      </c>
      <c r="AY317" s="18" t="s">
        <v>137</v>
      </c>
      <c r="BE317" s="165">
        <f>IF(N317="základná",J317,0)</f>
        <v>0</v>
      </c>
      <c r="BF317" s="165">
        <f>IF(N317="znížená",J317,0)</f>
        <v>0</v>
      </c>
      <c r="BG317" s="165">
        <f>IF(N317="zákl. prenesená",J317,0)</f>
        <v>0</v>
      </c>
      <c r="BH317" s="165">
        <f>IF(N317="zníž. prenesená",J317,0)</f>
        <v>0</v>
      </c>
      <c r="BI317" s="165">
        <f>IF(N317="nulová",J317,0)</f>
        <v>0</v>
      </c>
      <c r="BJ317" s="18" t="s">
        <v>145</v>
      </c>
      <c r="BK317" s="165">
        <f>ROUND(I317*H317,2)</f>
        <v>0</v>
      </c>
      <c r="BL317" s="18" t="s">
        <v>144</v>
      </c>
      <c r="BM317" s="164" t="s">
        <v>404</v>
      </c>
    </row>
    <row r="318" spans="1:65" s="13" customFormat="1">
      <c r="B318" s="166"/>
      <c r="D318" s="167" t="s">
        <v>147</v>
      </c>
      <c r="E318" s="168" t="s">
        <v>1</v>
      </c>
      <c r="F318" s="169" t="s">
        <v>405</v>
      </c>
      <c r="H318" s="170">
        <v>2</v>
      </c>
      <c r="I318" s="171"/>
      <c r="L318" s="166"/>
      <c r="M318" s="172"/>
      <c r="N318" s="173"/>
      <c r="O318" s="173"/>
      <c r="P318" s="173"/>
      <c r="Q318" s="173"/>
      <c r="R318" s="173"/>
      <c r="S318" s="173"/>
      <c r="T318" s="174"/>
      <c r="AT318" s="168" t="s">
        <v>147</v>
      </c>
      <c r="AU318" s="168" t="s">
        <v>145</v>
      </c>
      <c r="AV318" s="13" t="s">
        <v>145</v>
      </c>
      <c r="AW318" s="13" t="s">
        <v>31</v>
      </c>
      <c r="AX318" s="13" t="s">
        <v>75</v>
      </c>
      <c r="AY318" s="168" t="s">
        <v>137</v>
      </c>
    </row>
    <row r="319" spans="1:65" s="14" customFormat="1">
      <c r="B319" s="175"/>
      <c r="D319" s="167" t="s">
        <v>147</v>
      </c>
      <c r="E319" s="176" t="s">
        <v>1</v>
      </c>
      <c r="F319" s="177" t="s">
        <v>149</v>
      </c>
      <c r="H319" s="178">
        <v>2</v>
      </c>
      <c r="I319" s="179"/>
      <c r="L319" s="175"/>
      <c r="M319" s="180"/>
      <c r="N319" s="181"/>
      <c r="O319" s="181"/>
      <c r="P319" s="181"/>
      <c r="Q319" s="181"/>
      <c r="R319" s="181"/>
      <c r="S319" s="181"/>
      <c r="T319" s="182"/>
      <c r="AT319" s="176" t="s">
        <v>147</v>
      </c>
      <c r="AU319" s="176" t="s">
        <v>145</v>
      </c>
      <c r="AV319" s="14" t="s">
        <v>144</v>
      </c>
      <c r="AW319" s="14" t="s">
        <v>31</v>
      </c>
      <c r="AX319" s="14" t="s">
        <v>82</v>
      </c>
      <c r="AY319" s="176" t="s">
        <v>137</v>
      </c>
    </row>
    <row r="320" spans="1:65" s="2" customFormat="1" ht="37.9" customHeight="1">
      <c r="A320" s="33"/>
      <c r="B320" s="151"/>
      <c r="C320" s="152" t="s">
        <v>7</v>
      </c>
      <c r="D320" s="152" t="s">
        <v>140</v>
      </c>
      <c r="E320" s="153" t="s">
        <v>406</v>
      </c>
      <c r="F320" s="154" t="s">
        <v>407</v>
      </c>
      <c r="G320" s="155" t="s">
        <v>191</v>
      </c>
      <c r="H320" s="156">
        <v>28.5</v>
      </c>
      <c r="I320" s="157"/>
      <c r="J320" s="158">
        <f>ROUND(I320*H320,2)</f>
        <v>0</v>
      </c>
      <c r="K320" s="159"/>
      <c r="L320" s="34"/>
      <c r="M320" s="160" t="s">
        <v>1</v>
      </c>
      <c r="N320" s="161" t="s">
        <v>41</v>
      </c>
      <c r="O320" s="62"/>
      <c r="P320" s="162">
        <f>O320*H320</f>
        <v>0</v>
      </c>
      <c r="Q320" s="162">
        <v>0</v>
      </c>
      <c r="R320" s="162">
        <f>Q320*H320</f>
        <v>0</v>
      </c>
      <c r="S320" s="162">
        <v>6.8000000000000005E-2</v>
      </c>
      <c r="T320" s="163">
        <f>S320*H320</f>
        <v>1.9380000000000002</v>
      </c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R320" s="164" t="s">
        <v>144</v>
      </c>
      <c r="AT320" s="164" t="s">
        <v>140</v>
      </c>
      <c r="AU320" s="164" t="s">
        <v>145</v>
      </c>
      <c r="AY320" s="18" t="s">
        <v>137</v>
      </c>
      <c r="BE320" s="165">
        <f>IF(N320="základná",J320,0)</f>
        <v>0</v>
      </c>
      <c r="BF320" s="165">
        <f>IF(N320="znížená",J320,0)</f>
        <v>0</v>
      </c>
      <c r="BG320" s="165">
        <f>IF(N320="zákl. prenesená",J320,0)</f>
        <v>0</v>
      </c>
      <c r="BH320" s="165">
        <f>IF(N320="zníž. prenesená",J320,0)</f>
        <v>0</v>
      </c>
      <c r="BI320" s="165">
        <f>IF(N320="nulová",J320,0)</f>
        <v>0</v>
      </c>
      <c r="BJ320" s="18" t="s">
        <v>145</v>
      </c>
      <c r="BK320" s="165">
        <f>ROUND(I320*H320,2)</f>
        <v>0</v>
      </c>
      <c r="BL320" s="18" t="s">
        <v>144</v>
      </c>
      <c r="BM320" s="164" t="s">
        <v>408</v>
      </c>
    </row>
    <row r="321" spans="1:65" s="2" customFormat="1" ht="21.75" customHeight="1">
      <c r="A321" s="33"/>
      <c r="B321" s="151"/>
      <c r="C321" s="152" t="s">
        <v>409</v>
      </c>
      <c r="D321" s="152" t="s">
        <v>140</v>
      </c>
      <c r="E321" s="153" t="s">
        <v>410</v>
      </c>
      <c r="F321" s="154" t="s">
        <v>411</v>
      </c>
      <c r="G321" s="155" t="s">
        <v>173</v>
      </c>
      <c r="H321" s="156">
        <v>4.8129999999999997</v>
      </c>
      <c r="I321" s="157"/>
      <c r="J321" s="158">
        <f>ROUND(I321*H321,2)</f>
        <v>0</v>
      </c>
      <c r="K321" s="159"/>
      <c r="L321" s="34"/>
      <c r="M321" s="160" t="s">
        <v>1</v>
      </c>
      <c r="N321" s="161" t="s">
        <v>41</v>
      </c>
      <c r="O321" s="62"/>
      <c r="P321" s="162">
        <f>O321*H321</f>
        <v>0</v>
      </c>
      <c r="Q321" s="162">
        <v>0</v>
      </c>
      <c r="R321" s="162">
        <f>Q321*H321</f>
        <v>0</v>
      </c>
      <c r="S321" s="162">
        <v>0</v>
      </c>
      <c r="T321" s="163">
        <f>S321*H321</f>
        <v>0</v>
      </c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R321" s="164" t="s">
        <v>144</v>
      </c>
      <c r="AT321" s="164" t="s">
        <v>140</v>
      </c>
      <c r="AU321" s="164" t="s">
        <v>145</v>
      </c>
      <c r="AY321" s="18" t="s">
        <v>137</v>
      </c>
      <c r="BE321" s="165">
        <f>IF(N321="základná",J321,0)</f>
        <v>0</v>
      </c>
      <c r="BF321" s="165">
        <f>IF(N321="znížená",J321,0)</f>
        <v>0</v>
      </c>
      <c r="BG321" s="165">
        <f>IF(N321="zákl. prenesená",J321,0)</f>
        <v>0</v>
      </c>
      <c r="BH321" s="165">
        <f>IF(N321="zníž. prenesená",J321,0)</f>
        <v>0</v>
      </c>
      <c r="BI321" s="165">
        <f>IF(N321="nulová",J321,0)</f>
        <v>0</v>
      </c>
      <c r="BJ321" s="18" t="s">
        <v>145</v>
      </c>
      <c r="BK321" s="165">
        <f>ROUND(I321*H321,2)</f>
        <v>0</v>
      </c>
      <c r="BL321" s="18" t="s">
        <v>144</v>
      </c>
      <c r="BM321" s="164" t="s">
        <v>412</v>
      </c>
    </row>
    <row r="322" spans="1:65" s="2" customFormat="1" ht="24.2" customHeight="1">
      <c r="A322" s="33"/>
      <c r="B322" s="151"/>
      <c r="C322" s="152" t="s">
        <v>413</v>
      </c>
      <c r="D322" s="152" t="s">
        <v>140</v>
      </c>
      <c r="E322" s="153" t="s">
        <v>414</v>
      </c>
      <c r="F322" s="154" t="s">
        <v>415</v>
      </c>
      <c r="G322" s="155" t="s">
        <v>173</v>
      </c>
      <c r="H322" s="156">
        <v>28.878</v>
      </c>
      <c r="I322" s="157"/>
      <c r="J322" s="158">
        <f>ROUND(I322*H322,2)</f>
        <v>0</v>
      </c>
      <c r="K322" s="159"/>
      <c r="L322" s="34"/>
      <c r="M322" s="160" t="s">
        <v>1</v>
      </c>
      <c r="N322" s="161" t="s">
        <v>41</v>
      </c>
      <c r="O322" s="62"/>
      <c r="P322" s="162">
        <f>O322*H322</f>
        <v>0</v>
      </c>
      <c r="Q322" s="162">
        <v>0</v>
      </c>
      <c r="R322" s="162">
        <f>Q322*H322</f>
        <v>0</v>
      </c>
      <c r="S322" s="162">
        <v>0</v>
      </c>
      <c r="T322" s="163">
        <f>S322*H322</f>
        <v>0</v>
      </c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R322" s="164" t="s">
        <v>144</v>
      </c>
      <c r="AT322" s="164" t="s">
        <v>140</v>
      </c>
      <c r="AU322" s="164" t="s">
        <v>145</v>
      </c>
      <c r="AY322" s="18" t="s">
        <v>137</v>
      </c>
      <c r="BE322" s="165">
        <f>IF(N322="základná",J322,0)</f>
        <v>0</v>
      </c>
      <c r="BF322" s="165">
        <f>IF(N322="znížená",J322,0)</f>
        <v>0</v>
      </c>
      <c r="BG322" s="165">
        <f>IF(N322="zákl. prenesená",J322,0)</f>
        <v>0</v>
      </c>
      <c r="BH322" s="165">
        <f>IF(N322="zníž. prenesená",J322,0)</f>
        <v>0</v>
      </c>
      <c r="BI322" s="165">
        <f>IF(N322="nulová",J322,0)</f>
        <v>0</v>
      </c>
      <c r="BJ322" s="18" t="s">
        <v>145</v>
      </c>
      <c r="BK322" s="165">
        <f>ROUND(I322*H322,2)</f>
        <v>0</v>
      </c>
      <c r="BL322" s="18" t="s">
        <v>144</v>
      </c>
      <c r="BM322" s="164" t="s">
        <v>416</v>
      </c>
    </row>
    <row r="323" spans="1:65" s="13" customFormat="1">
      <c r="B323" s="166"/>
      <c r="D323" s="167" t="s">
        <v>147</v>
      </c>
      <c r="F323" s="169" t="s">
        <v>417</v>
      </c>
      <c r="H323" s="170">
        <v>28.878</v>
      </c>
      <c r="I323" s="171"/>
      <c r="L323" s="166"/>
      <c r="M323" s="172"/>
      <c r="N323" s="173"/>
      <c r="O323" s="173"/>
      <c r="P323" s="173"/>
      <c r="Q323" s="173"/>
      <c r="R323" s="173"/>
      <c r="S323" s="173"/>
      <c r="T323" s="174"/>
      <c r="AT323" s="168" t="s">
        <v>147</v>
      </c>
      <c r="AU323" s="168" t="s">
        <v>145</v>
      </c>
      <c r="AV323" s="13" t="s">
        <v>145</v>
      </c>
      <c r="AW323" s="13" t="s">
        <v>3</v>
      </c>
      <c r="AX323" s="13" t="s">
        <v>82</v>
      </c>
      <c r="AY323" s="168" t="s">
        <v>137</v>
      </c>
    </row>
    <row r="324" spans="1:65" s="2" customFormat="1" ht="24.2" customHeight="1">
      <c r="A324" s="33"/>
      <c r="B324" s="151"/>
      <c r="C324" s="152" t="s">
        <v>418</v>
      </c>
      <c r="D324" s="152" t="s">
        <v>140</v>
      </c>
      <c r="E324" s="153" t="s">
        <v>419</v>
      </c>
      <c r="F324" s="154" t="s">
        <v>420</v>
      </c>
      <c r="G324" s="155" t="s">
        <v>173</v>
      </c>
      <c r="H324" s="156">
        <v>4.8129999999999997</v>
      </c>
      <c r="I324" s="157"/>
      <c r="J324" s="158">
        <f>ROUND(I324*H324,2)</f>
        <v>0</v>
      </c>
      <c r="K324" s="159"/>
      <c r="L324" s="34"/>
      <c r="M324" s="160" t="s">
        <v>1</v>
      </c>
      <c r="N324" s="161" t="s">
        <v>41</v>
      </c>
      <c r="O324" s="62"/>
      <c r="P324" s="162">
        <f>O324*H324</f>
        <v>0</v>
      </c>
      <c r="Q324" s="162">
        <v>0</v>
      </c>
      <c r="R324" s="162">
        <f>Q324*H324</f>
        <v>0</v>
      </c>
      <c r="S324" s="162">
        <v>0</v>
      </c>
      <c r="T324" s="163">
        <f>S324*H324</f>
        <v>0</v>
      </c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R324" s="164" t="s">
        <v>144</v>
      </c>
      <c r="AT324" s="164" t="s">
        <v>140</v>
      </c>
      <c r="AU324" s="164" t="s">
        <v>145</v>
      </c>
      <c r="AY324" s="18" t="s">
        <v>137</v>
      </c>
      <c r="BE324" s="165">
        <f>IF(N324="základná",J324,0)</f>
        <v>0</v>
      </c>
      <c r="BF324" s="165">
        <f>IF(N324="znížená",J324,0)</f>
        <v>0</v>
      </c>
      <c r="BG324" s="165">
        <f>IF(N324="zákl. prenesená",J324,0)</f>
        <v>0</v>
      </c>
      <c r="BH324" s="165">
        <f>IF(N324="zníž. prenesená",J324,0)</f>
        <v>0</v>
      </c>
      <c r="BI324" s="165">
        <f>IF(N324="nulová",J324,0)</f>
        <v>0</v>
      </c>
      <c r="BJ324" s="18" t="s">
        <v>145</v>
      </c>
      <c r="BK324" s="165">
        <f>ROUND(I324*H324,2)</f>
        <v>0</v>
      </c>
      <c r="BL324" s="18" t="s">
        <v>144</v>
      </c>
      <c r="BM324" s="164" t="s">
        <v>421</v>
      </c>
    </row>
    <row r="325" spans="1:65" s="2" customFormat="1" ht="24.2" customHeight="1">
      <c r="A325" s="33"/>
      <c r="B325" s="151"/>
      <c r="C325" s="152" t="s">
        <v>422</v>
      </c>
      <c r="D325" s="152" t="s">
        <v>140</v>
      </c>
      <c r="E325" s="153" t="s">
        <v>423</v>
      </c>
      <c r="F325" s="154" t="s">
        <v>424</v>
      </c>
      <c r="G325" s="155" t="s">
        <v>173</v>
      </c>
      <c r="H325" s="156">
        <v>9.6259999999999994</v>
      </c>
      <c r="I325" s="157"/>
      <c r="J325" s="158">
        <f>ROUND(I325*H325,2)</f>
        <v>0</v>
      </c>
      <c r="K325" s="159"/>
      <c r="L325" s="34"/>
      <c r="M325" s="160" t="s">
        <v>1</v>
      </c>
      <c r="N325" s="161" t="s">
        <v>41</v>
      </c>
      <c r="O325" s="62"/>
      <c r="P325" s="162">
        <f>O325*H325</f>
        <v>0</v>
      </c>
      <c r="Q325" s="162">
        <v>0</v>
      </c>
      <c r="R325" s="162">
        <f>Q325*H325</f>
        <v>0</v>
      </c>
      <c r="S325" s="162">
        <v>0</v>
      </c>
      <c r="T325" s="163">
        <f>S325*H325</f>
        <v>0</v>
      </c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R325" s="164" t="s">
        <v>144</v>
      </c>
      <c r="AT325" s="164" t="s">
        <v>140</v>
      </c>
      <c r="AU325" s="164" t="s">
        <v>145</v>
      </c>
      <c r="AY325" s="18" t="s">
        <v>137</v>
      </c>
      <c r="BE325" s="165">
        <f>IF(N325="základná",J325,0)</f>
        <v>0</v>
      </c>
      <c r="BF325" s="165">
        <f>IF(N325="znížená",J325,0)</f>
        <v>0</v>
      </c>
      <c r="BG325" s="165">
        <f>IF(N325="zákl. prenesená",J325,0)</f>
        <v>0</v>
      </c>
      <c r="BH325" s="165">
        <f>IF(N325="zníž. prenesená",J325,0)</f>
        <v>0</v>
      </c>
      <c r="BI325" s="165">
        <f>IF(N325="nulová",J325,0)</f>
        <v>0</v>
      </c>
      <c r="BJ325" s="18" t="s">
        <v>145</v>
      </c>
      <c r="BK325" s="165">
        <f>ROUND(I325*H325,2)</f>
        <v>0</v>
      </c>
      <c r="BL325" s="18" t="s">
        <v>144</v>
      </c>
      <c r="BM325" s="164" t="s">
        <v>425</v>
      </c>
    </row>
    <row r="326" spans="1:65" s="13" customFormat="1">
      <c r="B326" s="166"/>
      <c r="D326" s="167" t="s">
        <v>147</v>
      </c>
      <c r="F326" s="169" t="s">
        <v>426</v>
      </c>
      <c r="H326" s="170">
        <v>9.6259999999999994</v>
      </c>
      <c r="I326" s="171"/>
      <c r="L326" s="166"/>
      <c r="M326" s="172"/>
      <c r="N326" s="173"/>
      <c r="O326" s="173"/>
      <c r="P326" s="173"/>
      <c r="Q326" s="173"/>
      <c r="R326" s="173"/>
      <c r="S326" s="173"/>
      <c r="T326" s="174"/>
      <c r="AT326" s="168" t="s">
        <v>147</v>
      </c>
      <c r="AU326" s="168" t="s">
        <v>145</v>
      </c>
      <c r="AV326" s="13" t="s">
        <v>145</v>
      </c>
      <c r="AW326" s="13" t="s">
        <v>3</v>
      </c>
      <c r="AX326" s="13" t="s">
        <v>82</v>
      </c>
      <c r="AY326" s="168" t="s">
        <v>137</v>
      </c>
    </row>
    <row r="327" spans="1:65" s="2" customFormat="1" ht="24.2" customHeight="1">
      <c r="A327" s="33"/>
      <c r="B327" s="151"/>
      <c r="C327" s="152" t="s">
        <v>427</v>
      </c>
      <c r="D327" s="152" t="s">
        <v>140</v>
      </c>
      <c r="E327" s="153" t="s">
        <v>428</v>
      </c>
      <c r="F327" s="154" t="s">
        <v>429</v>
      </c>
      <c r="G327" s="155" t="s">
        <v>173</v>
      </c>
      <c r="H327" s="156">
        <v>4.8129999999999997</v>
      </c>
      <c r="I327" s="157"/>
      <c r="J327" s="158">
        <f>ROUND(I327*H327,2)</f>
        <v>0</v>
      </c>
      <c r="K327" s="159"/>
      <c r="L327" s="34"/>
      <c r="M327" s="160" t="s">
        <v>1</v>
      </c>
      <c r="N327" s="161" t="s">
        <v>41</v>
      </c>
      <c r="O327" s="62"/>
      <c r="P327" s="162">
        <f>O327*H327</f>
        <v>0</v>
      </c>
      <c r="Q327" s="162">
        <v>0</v>
      </c>
      <c r="R327" s="162">
        <f>Q327*H327</f>
        <v>0</v>
      </c>
      <c r="S327" s="162">
        <v>0</v>
      </c>
      <c r="T327" s="163">
        <f>S327*H327</f>
        <v>0</v>
      </c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R327" s="164" t="s">
        <v>144</v>
      </c>
      <c r="AT327" s="164" t="s">
        <v>140</v>
      </c>
      <c r="AU327" s="164" t="s">
        <v>145</v>
      </c>
      <c r="AY327" s="18" t="s">
        <v>137</v>
      </c>
      <c r="BE327" s="165">
        <f>IF(N327="základná",J327,0)</f>
        <v>0</v>
      </c>
      <c r="BF327" s="165">
        <f>IF(N327="znížená",J327,0)</f>
        <v>0</v>
      </c>
      <c r="BG327" s="165">
        <f>IF(N327="zákl. prenesená",J327,0)</f>
        <v>0</v>
      </c>
      <c r="BH327" s="165">
        <f>IF(N327="zníž. prenesená",J327,0)</f>
        <v>0</v>
      </c>
      <c r="BI327" s="165">
        <f>IF(N327="nulová",J327,0)</f>
        <v>0</v>
      </c>
      <c r="BJ327" s="18" t="s">
        <v>145</v>
      </c>
      <c r="BK327" s="165">
        <f>ROUND(I327*H327,2)</f>
        <v>0</v>
      </c>
      <c r="BL327" s="18" t="s">
        <v>144</v>
      </c>
      <c r="BM327" s="164" t="s">
        <v>430</v>
      </c>
    </row>
    <row r="328" spans="1:65" s="12" customFormat="1" ht="22.9" customHeight="1">
      <c r="B328" s="138"/>
      <c r="D328" s="139" t="s">
        <v>74</v>
      </c>
      <c r="E328" s="149" t="s">
        <v>431</v>
      </c>
      <c r="F328" s="149" t="s">
        <v>432</v>
      </c>
      <c r="I328" s="141"/>
      <c r="J328" s="150">
        <f>BK328</f>
        <v>0</v>
      </c>
      <c r="L328" s="138"/>
      <c r="M328" s="143"/>
      <c r="N328" s="144"/>
      <c r="O328" s="144"/>
      <c r="P328" s="145">
        <f>P329</f>
        <v>0</v>
      </c>
      <c r="Q328" s="144"/>
      <c r="R328" s="145">
        <f>R329</f>
        <v>0</v>
      </c>
      <c r="S328" s="144"/>
      <c r="T328" s="146">
        <f>T329</f>
        <v>0</v>
      </c>
      <c r="AR328" s="139" t="s">
        <v>82</v>
      </c>
      <c r="AT328" s="147" t="s">
        <v>74</v>
      </c>
      <c r="AU328" s="147" t="s">
        <v>82</v>
      </c>
      <c r="AY328" s="139" t="s">
        <v>137</v>
      </c>
      <c r="BK328" s="148">
        <f>BK329</f>
        <v>0</v>
      </c>
    </row>
    <row r="329" spans="1:65" s="2" customFormat="1" ht="16.5" customHeight="1">
      <c r="A329" s="33"/>
      <c r="B329" s="151"/>
      <c r="C329" s="152" t="s">
        <v>433</v>
      </c>
      <c r="D329" s="152" t="s">
        <v>140</v>
      </c>
      <c r="E329" s="153" t="s">
        <v>434</v>
      </c>
      <c r="F329" s="154" t="s">
        <v>435</v>
      </c>
      <c r="G329" s="155" t="s">
        <v>173</v>
      </c>
      <c r="H329" s="156">
        <v>53.332000000000001</v>
      </c>
      <c r="I329" s="157"/>
      <c r="J329" s="158">
        <f>ROUND(I329*H329,2)</f>
        <v>0</v>
      </c>
      <c r="K329" s="159"/>
      <c r="L329" s="34"/>
      <c r="M329" s="160" t="s">
        <v>1</v>
      </c>
      <c r="N329" s="161" t="s">
        <v>41</v>
      </c>
      <c r="O329" s="62"/>
      <c r="P329" s="162">
        <f>O329*H329</f>
        <v>0</v>
      </c>
      <c r="Q329" s="162">
        <v>0</v>
      </c>
      <c r="R329" s="162">
        <f>Q329*H329</f>
        <v>0</v>
      </c>
      <c r="S329" s="162">
        <v>0</v>
      </c>
      <c r="T329" s="163">
        <f>S329*H329</f>
        <v>0</v>
      </c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R329" s="164" t="s">
        <v>144</v>
      </c>
      <c r="AT329" s="164" t="s">
        <v>140</v>
      </c>
      <c r="AU329" s="164" t="s">
        <v>145</v>
      </c>
      <c r="AY329" s="18" t="s">
        <v>137</v>
      </c>
      <c r="BE329" s="165">
        <f>IF(N329="základná",J329,0)</f>
        <v>0</v>
      </c>
      <c r="BF329" s="165">
        <f>IF(N329="znížená",J329,0)</f>
        <v>0</v>
      </c>
      <c r="BG329" s="165">
        <f>IF(N329="zákl. prenesená",J329,0)</f>
        <v>0</v>
      </c>
      <c r="BH329" s="165">
        <f>IF(N329="zníž. prenesená",J329,0)</f>
        <v>0</v>
      </c>
      <c r="BI329" s="165">
        <f>IF(N329="nulová",J329,0)</f>
        <v>0</v>
      </c>
      <c r="BJ329" s="18" t="s">
        <v>145</v>
      </c>
      <c r="BK329" s="165">
        <f>ROUND(I329*H329,2)</f>
        <v>0</v>
      </c>
      <c r="BL329" s="18" t="s">
        <v>144</v>
      </c>
      <c r="BM329" s="164" t="s">
        <v>436</v>
      </c>
    </row>
    <row r="330" spans="1:65" s="12" customFormat="1" ht="25.9" customHeight="1">
      <c r="B330" s="138"/>
      <c r="D330" s="139" t="s">
        <v>74</v>
      </c>
      <c r="E330" s="140" t="s">
        <v>437</v>
      </c>
      <c r="F330" s="140" t="s">
        <v>438</v>
      </c>
      <c r="I330" s="141"/>
      <c r="J330" s="142">
        <f>BK330</f>
        <v>0</v>
      </c>
      <c r="L330" s="138"/>
      <c r="M330" s="143"/>
      <c r="N330" s="144"/>
      <c r="O330" s="144"/>
      <c r="P330" s="145">
        <f>P331+P337+P370+P388+P411+P425+P434</f>
        <v>0</v>
      </c>
      <c r="Q330" s="144"/>
      <c r="R330" s="145">
        <f>R331+R337+R370+R388+R411+R425+R434</f>
        <v>10.663560360000002</v>
      </c>
      <c r="S330" s="144"/>
      <c r="T330" s="146">
        <f>T331+T337+T370+T388+T411+T425+T434</f>
        <v>0.78607567999999994</v>
      </c>
      <c r="AR330" s="139" t="s">
        <v>145</v>
      </c>
      <c r="AT330" s="147" t="s">
        <v>74</v>
      </c>
      <c r="AU330" s="147" t="s">
        <v>75</v>
      </c>
      <c r="AY330" s="139" t="s">
        <v>137</v>
      </c>
      <c r="BK330" s="148">
        <f>BK331+BK337+BK370+BK388+BK411+BK425+BK434</f>
        <v>0</v>
      </c>
    </row>
    <row r="331" spans="1:65" s="12" customFormat="1" ht="22.9" customHeight="1">
      <c r="B331" s="138"/>
      <c r="D331" s="139" t="s">
        <v>74</v>
      </c>
      <c r="E331" s="149" t="s">
        <v>439</v>
      </c>
      <c r="F331" s="149" t="s">
        <v>440</v>
      </c>
      <c r="I331" s="141"/>
      <c r="J331" s="150">
        <f>BK331</f>
        <v>0</v>
      </c>
      <c r="L331" s="138"/>
      <c r="M331" s="143"/>
      <c r="N331" s="144"/>
      <c r="O331" s="144"/>
      <c r="P331" s="145">
        <f>SUM(P332:P336)</f>
        <v>0</v>
      </c>
      <c r="Q331" s="144"/>
      <c r="R331" s="145">
        <f>SUM(R332:R336)</f>
        <v>1.2760000000000001E-2</v>
      </c>
      <c r="S331" s="144"/>
      <c r="T331" s="146">
        <f>SUM(T332:T336)</f>
        <v>0</v>
      </c>
      <c r="AR331" s="139" t="s">
        <v>145</v>
      </c>
      <c r="AT331" s="147" t="s">
        <v>74</v>
      </c>
      <c r="AU331" s="147" t="s">
        <v>82</v>
      </c>
      <c r="AY331" s="139" t="s">
        <v>137</v>
      </c>
      <c r="BK331" s="148">
        <f>SUM(BK332:BK336)</f>
        <v>0</v>
      </c>
    </row>
    <row r="332" spans="1:65" s="2" customFormat="1" ht="21.75" customHeight="1">
      <c r="A332" s="33"/>
      <c r="B332" s="151"/>
      <c r="C332" s="152" t="s">
        <v>441</v>
      </c>
      <c r="D332" s="152" t="s">
        <v>140</v>
      </c>
      <c r="E332" s="153" t="s">
        <v>442</v>
      </c>
      <c r="F332" s="154" t="s">
        <v>443</v>
      </c>
      <c r="G332" s="155" t="s">
        <v>379</v>
      </c>
      <c r="H332" s="156">
        <v>4</v>
      </c>
      <c r="I332" s="157"/>
      <c r="J332" s="158">
        <f>ROUND(I332*H332,2)</f>
        <v>0</v>
      </c>
      <c r="K332" s="159"/>
      <c r="L332" s="34"/>
      <c r="M332" s="160" t="s">
        <v>1</v>
      </c>
      <c r="N332" s="161" t="s">
        <v>41</v>
      </c>
      <c r="O332" s="62"/>
      <c r="P332" s="162">
        <f>O332*H332</f>
        <v>0</v>
      </c>
      <c r="Q332" s="162">
        <v>1.7600000000000001E-3</v>
      </c>
      <c r="R332" s="162">
        <f>Q332*H332</f>
        <v>7.0400000000000003E-3</v>
      </c>
      <c r="S332" s="162">
        <v>0</v>
      </c>
      <c r="T332" s="163">
        <f>S332*H332</f>
        <v>0</v>
      </c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R332" s="164" t="s">
        <v>413</v>
      </c>
      <c r="AT332" s="164" t="s">
        <v>140</v>
      </c>
      <c r="AU332" s="164" t="s">
        <v>145</v>
      </c>
      <c r="AY332" s="18" t="s">
        <v>137</v>
      </c>
      <c r="BE332" s="165">
        <f>IF(N332="základná",J332,0)</f>
        <v>0</v>
      </c>
      <c r="BF332" s="165">
        <f>IF(N332="znížená",J332,0)</f>
        <v>0</v>
      </c>
      <c r="BG332" s="165">
        <f>IF(N332="zákl. prenesená",J332,0)</f>
        <v>0</v>
      </c>
      <c r="BH332" s="165">
        <f>IF(N332="zníž. prenesená",J332,0)</f>
        <v>0</v>
      </c>
      <c r="BI332" s="165">
        <f>IF(N332="nulová",J332,0)</f>
        <v>0</v>
      </c>
      <c r="BJ332" s="18" t="s">
        <v>145</v>
      </c>
      <c r="BK332" s="165">
        <f>ROUND(I332*H332,2)</f>
        <v>0</v>
      </c>
      <c r="BL332" s="18" t="s">
        <v>413</v>
      </c>
      <c r="BM332" s="164" t="s">
        <v>444</v>
      </c>
    </row>
    <row r="333" spans="1:65" s="2" customFormat="1" ht="21.75" customHeight="1">
      <c r="A333" s="33"/>
      <c r="B333" s="151"/>
      <c r="C333" s="152" t="s">
        <v>445</v>
      </c>
      <c r="D333" s="152" t="s">
        <v>140</v>
      </c>
      <c r="E333" s="153" t="s">
        <v>446</v>
      </c>
      <c r="F333" s="154" t="s">
        <v>447</v>
      </c>
      <c r="G333" s="155" t="s">
        <v>215</v>
      </c>
      <c r="H333" s="156">
        <v>8</v>
      </c>
      <c r="I333" s="157"/>
      <c r="J333" s="158">
        <f>ROUND(I333*H333,2)</f>
        <v>0</v>
      </c>
      <c r="K333" s="159"/>
      <c r="L333" s="34"/>
      <c r="M333" s="160" t="s">
        <v>1</v>
      </c>
      <c r="N333" s="161" t="s">
        <v>41</v>
      </c>
      <c r="O333" s="62"/>
      <c r="P333" s="162">
        <f>O333*H333</f>
        <v>0</v>
      </c>
      <c r="Q333" s="162">
        <v>0</v>
      </c>
      <c r="R333" s="162">
        <f>Q333*H333</f>
        <v>0</v>
      </c>
      <c r="S333" s="162">
        <v>0</v>
      </c>
      <c r="T333" s="163">
        <f>S333*H333</f>
        <v>0</v>
      </c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R333" s="164" t="s">
        <v>413</v>
      </c>
      <c r="AT333" s="164" t="s">
        <v>140</v>
      </c>
      <c r="AU333" s="164" t="s">
        <v>145</v>
      </c>
      <c r="AY333" s="18" t="s">
        <v>137</v>
      </c>
      <c r="BE333" s="165">
        <f>IF(N333="základná",J333,0)</f>
        <v>0</v>
      </c>
      <c r="BF333" s="165">
        <f>IF(N333="znížená",J333,0)</f>
        <v>0</v>
      </c>
      <c r="BG333" s="165">
        <f>IF(N333="zákl. prenesená",J333,0)</f>
        <v>0</v>
      </c>
      <c r="BH333" s="165">
        <f>IF(N333="zníž. prenesená",J333,0)</f>
        <v>0</v>
      </c>
      <c r="BI333" s="165">
        <f>IF(N333="nulová",J333,0)</f>
        <v>0</v>
      </c>
      <c r="BJ333" s="18" t="s">
        <v>145</v>
      </c>
      <c r="BK333" s="165">
        <f>ROUND(I333*H333,2)</f>
        <v>0</v>
      </c>
      <c r="BL333" s="18" t="s">
        <v>413</v>
      </c>
      <c r="BM333" s="164" t="s">
        <v>448</v>
      </c>
    </row>
    <row r="334" spans="1:65" s="2" customFormat="1" ht="16.5" customHeight="1">
      <c r="A334" s="33"/>
      <c r="B334" s="151"/>
      <c r="C334" s="190" t="s">
        <v>449</v>
      </c>
      <c r="D334" s="190" t="s">
        <v>181</v>
      </c>
      <c r="E334" s="191" t="s">
        <v>450</v>
      </c>
      <c r="F334" s="192" t="s">
        <v>451</v>
      </c>
      <c r="G334" s="193" t="s">
        <v>215</v>
      </c>
      <c r="H334" s="194">
        <v>8</v>
      </c>
      <c r="I334" s="195"/>
      <c r="J334" s="196">
        <f>ROUND(I334*H334,2)</f>
        <v>0</v>
      </c>
      <c r="K334" s="197"/>
      <c r="L334" s="198"/>
      <c r="M334" s="199" t="s">
        <v>1</v>
      </c>
      <c r="N334" s="200" t="s">
        <v>41</v>
      </c>
      <c r="O334" s="62"/>
      <c r="P334" s="162">
        <f>O334*H334</f>
        <v>0</v>
      </c>
      <c r="Q334" s="162">
        <v>1.6000000000000001E-4</v>
      </c>
      <c r="R334" s="162">
        <f>Q334*H334</f>
        <v>1.2800000000000001E-3</v>
      </c>
      <c r="S334" s="162">
        <v>0</v>
      </c>
      <c r="T334" s="163">
        <f>S334*H334</f>
        <v>0</v>
      </c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R334" s="164" t="s">
        <v>452</v>
      </c>
      <c r="AT334" s="164" t="s">
        <v>181</v>
      </c>
      <c r="AU334" s="164" t="s">
        <v>145</v>
      </c>
      <c r="AY334" s="18" t="s">
        <v>137</v>
      </c>
      <c r="BE334" s="165">
        <f>IF(N334="základná",J334,0)</f>
        <v>0</v>
      </c>
      <c r="BF334" s="165">
        <f>IF(N334="znížená",J334,0)</f>
        <v>0</v>
      </c>
      <c r="BG334" s="165">
        <f>IF(N334="zákl. prenesená",J334,0)</f>
        <v>0</v>
      </c>
      <c r="BH334" s="165">
        <f>IF(N334="zníž. prenesená",J334,0)</f>
        <v>0</v>
      </c>
      <c r="BI334" s="165">
        <f>IF(N334="nulová",J334,0)</f>
        <v>0</v>
      </c>
      <c r="BJ334" s="18" t="s">
        <v>145</v>
      </c>
      <c r="BK334" s="165">
        <f>ROUND(I334*H334,2)</f>
        <v>0</v>
      </c>
      <c r="BL334" s="18" t="s">
        <v>413</v>
      </c>
      <c r="BM334" s="164" t="s">
        <v>453</v>
      </c>
    </row>
    <row r="335" spans="1:65" s="2" customFormat="1" ht="24.2" customHeight="1">
      <c r="A335" s="33"/>
      <c r="B335" s="151"/>
      <c r="C335" s="152" t="s">
        <v>454</v>
      </c>
      <c r="D335" s="152" t="s">
        <v>140</v>
      </c>
      <c r="E335" s="153" t="s">
        <v>455</v>
      </c>
      <c r="F335" s="154" t="s">
        <v>456</v>
      </c>
      <c r="G335" s="155" t="s">
        <v>215</v>
      </c>
      <c r="H335" s="156">
        <v>4</v>
      </c>
      <c r="I335" s="157"/>
      <c r="J335" s="158">
        <f>ROUND(I335*H335,2)</f>
        <v>0</v>
      </c>
      <c r="K335" s="159"/>
      <c r="L335" s="34"/>
      <c r="M335" s="160" t="s">
        <v>1</v>
      </c>
      <c r="N335" s="161" t="s">
        <v>41</v>
      </c>
      <c r="O335" s="62"/>
      <c r="P335" s="162">
        <f>O335*H335</f>
        <v>0</v>
      </c>
      <c r="Q335" s="162">
        <v>1.1100000000000001E-3</v>
      </c>
      <c r="R335" s="162">
        <f>Q335*H335</f>
        <v>4.4400000000000004E-3</v>
      </c>
      <c r="S335" s="162">
        <v>0</v>
      </c>
      <c r="T335" s="163">
        <f>S335*H335</f>
        <v>0</v>
      </c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R335" s="164" t="s">
        <v>413</v>
      </c>
      <c r="AT335" s="164" t="s">
        <v>140</v>
      </c>
      <c r="AU335" s="164" t="s">
        <v>145</v>
      </c>
      <c r="AY335" s="18" t="s">
        <v>137</v>
      </c>
      <c r="BE335" s="165">
        <f>IF(N335="základná",J335,0)</f>
        <v>0</v>
      </c>
      <c r="BF335" s="165">
        <f>IF(N335="znížená",J335,0)</f>
        <v>0</v>
      </c>
      <c r="BG335" s="165">
        <f>IF(N335="zákl. prenesená",J335,0)</f>
        <v>0</v>
      </c>
      <c r="BH335" s="165">
        <f>IF(N335="zníž. prenesená",J335,0)</f>
        <v>0</v>
      </c>
      <c r="BI335" s="165">
        <f>IF(N335="nulová",J335,0)</f>
        <v>0</v>
      </c>
      <c r="BJ335" s="18" t="s">
        <v>145</v>
      </c>
      <c r="BK335" s="165">
        <f>ROUND(I335*H335,2)</f>
        <v>0</v>
      </c>
      <c r="BL335" s="18" t="s">
        <v>413</v>
      </c>
      <c r="BM335" s="164" t="s">
        <v>457</v>
      </c>
    </row>
    <row r="336" spans="1:65" s="2" customFormat="1" ht="24.2" customHeight="1">
      <c r="A336" s="33"/>
      <c r="B336" s="151"/>
      <c r="C336" s="152" t="s">
        <v>458</v>
      </c>
      <c r="D336" s="152" t="s">
        <v>140</v>
      </c>
      <c r="E336" s="153" t="s">
        <v>459</v>
      </c>
      <c r="F336" s="154" t="s">
        <v>460</v>
      </c>
      <c r="G336" s="155" t="s">
        <v>461</v>
      </c>
      <c r="H336" s="209"/>
      <c r="I336" s="157"/>
      <c r="J336" s="158">
        <f>ROUND(I336*H336,2)</f>
        <v>0</v>
      </c>
      <c r="K336" s="159"/>
      <c r="L336" s="34"/>
      <c r="M336" s="160" t="s">
        <v>1</v>
      </c>
      <c r="N336" s="161" t="s">
        <v>41</v>
      </c>
      <c r="O336" s="62"/>
      <c r="P336" s="162">
        <f>O336*H336</f>
        <v>0</v>
      </c>
      <c r="Q336" s="162">
        <v>0</v>
      </c>
      <c r="R336" s="162">
        <f>Q336*H336</f>
        <v>0</v>
      </c>
      <c r="S336" s="162">
        <v>0</v>
      </c>
      <c r="T336" s="163">
        <f>S336*H336</f>
        <v>0</v>
      </c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R336" s="164" t="s">
        <v>413</v>
      </c>
      <c r="AT336" s="164" t="s">
        <v>140</v>
      </c>
      <c r="AU336" s="164" t="s">
        <v>145</v>
      </c>
      <c r="AY336" s="18" t="s">
        <v>137</v>
      </c>
      <c r="BE336" s="165">
        <f>IF(N336="základná",J336,0)</f>
        <v>0</v>
      </c>
      <c r="BF336" s="165">
        <f>IF(N336="znížená",J336,0)</f>
        <v>0</v>
      </c>
      <c r="BG336" s="165">
        <f>IF(N336="zákl. prenesená",J336,0)</f>
        <v>0</v>
      </c>
      <c r="BH336" s="165">
        <f>IF(N336="zníž. prenesená",J336,0)</f>
        <v>0</v>
      </c>
      <c r="BI336" s="165">
        <f>IF(N336="nulová",J336,0)</f>
        <v>0</v>
      </c>
      <c r="BJ336" s="18" t="s">
        <v>145</v>
      </c>
      <c r="BK336" s="165">
        <f>ROUND(I336*H336,2)</f>
        <v>0</v>
      </c>
      <c r="BL336" s="18" t="s">
        <v>413</v>
      </c>
      <c r="BM336" s="164" t="s">
        <v>462</v>
      </c>
    </row>
    <row r="337" spans="1:65" s="12" customFormat="1" ht="22.9" customHeight="1">
      <c r="B337" s="138"/>
      <c r="D337" s="139" t="s">
        <v>74</v>
      </c>
      <c r="E337" s="149" t="s">
        <v>463</v>
      </c>
      <c r="F337" s="149" t="s">
        <v>464</v>
      </c>
      <c r="I337" s="141"/>
      <c r="J337" s="150">
        <f>BK337</f>
        <v>0</v>
      </c>
      <c r="L337" s="138"/>
      <c r="M337" s="143"/>
      <c r="N337" s="144"/>
      <c r="O337" s="144"/>
      <c r="P337" s="145">
        <f>SUM(P338:P369)</f>
        <v>0</v>
      </c>
      <c r="Q337" s="144"/>
      <c r="R337" s="145">
        <f>SUM(R338:R369)</f>
        <v>3.4019060000000003</v>
      </c>
      <c r="S337" s="144"/>
      <c r="T337" s="146">
        <f>SUM(T338:T369)</f>
        <v>0</v>
      </c>
      <c r="AR337" s="139" t="s">
        <v>145</v>
      </c>
      <c r="AT337" s="147" t="s">
        <v>74</v>
      </c>
      <c r="AU337" s="147" t="s">
        <v>82</v>
      </c>
      <c r="AY337" s="139" t="s">
        <v>137</v>
      </c>
      <c r="BK337" s="148">
        <f>SUM(BK338:BK369)</f>
        <v>0</v>
      </c>
    </row>
    <row r="338" spans="1:65" s="2" customFormat="1" ht="24.2" customHeight="1">
      <c r="A338" s="33"/>
      <c r="B338" s="151"/>
      <c r="C338" s="152" t="s">
        <v>465</v>
      </c>
      <c r="D338" s="152" t="s">
        <v>140</v>
      </c>
      <c r="E338" s="153" t="s">
        <v>466</v>
      </c>
      <c r="F338" s="154" t="s">
        <v>467</v>
      </c>
      <c r="G338" s="155" t="s">
        <v>379</v>
      </c>
      <c r="H338" s="156">
        <v>6.85</v>
      </c>
      <c r="I338" s="157"/>
      <c r="J338" s="158">
        <f>ROUND(I338*H338,2)</f>
        <v>0</v>
      </c>
      <c r="K338" s="159"/>
      <c r="L338" s="34"/>
      <c r="M338" s="160" t="s">
        <v>1</v>
      </c>
      <c r="N338" s="161" t="s">
        <v>41</v>
      </c>
      <c r="O338" s="62"/>
      <c r="P338" s="162">
        <f>O338*H338</f>
        <v>0</v>
      </c>
      <c r="Q338" s="162">
        <v>1.1820000000000001E-2</v>
      </c>
      <c r="R338" s="162">
        <f>Q338*H338</f>
        <v>8.0966999999999997E-2</v>
      </c>
      <c r="S338" s="162">
        <v>0</v>
      </c>
      <c r="T338" s="163">
        <f>S338*H338</f>
        <v>0</v>
      </c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R338" s="164" t="s">
        <v>413</v>
      </c>
      <c r="AT338" s="164" t="s">
        <v>140</v>
      </c>
      <c r="AU338" s="164" t="s">
        <v>145</v>
      </c>
      <c r="AY338" s="18" t="s">
        <v>137</v>
      </c>
      <c r="BE338" s="165">
        <f>IF(N338="základná",J338,0)</f>
        <v>0</v>
      </c>
      <c r="BF338" s="165">
        <f>IF(N338="znížená",J338,0)</f>
        <v>0</v>
      </c>
      <c r="BG338" s="165">
        <f>IF(N338="zákl. prenesená",J338,0)</f>
        <v>0</v>
      </c>
      <c r="BH338" s="165">
        <f>IF(N338="zníž. prenesená",J338,0)</f>
        <v>0</v>
      </c>
      <c r="BI338" s="165">
        <f>IF(N338="nulová",J338,0)</f>
        <v>0</v>
      </c>
      <c r="BJ338" s="18" t="s">
        <v>145</v>
      </c>
      <c r="BK338" s="165">
        <f>ROUND(I338*H338,2)</f>
        <v>0</v>
      </c>
      <c r="BL338" s="18" t="s">
        <v>413</v>
      </c>
      <c r="BM338" s="164" t="s">
        <v>468</v>
      </c>
    </row>
    <row r="339" spans="1:65" s="13" customFormat="1">
      <c r="B339" s="166"/>
      <c r="D339" s="167" t="s">
        <v>147</v>
      </c>
      <c r="E339" s="168" t="s">
        <v>1</v>
      </c>
      <c r="F339" s="169" t="s">
        <v>469</v>
      </c>
      <c r="H339" s="170">
        <v>6.85</v>
      </c>
      <c r="I339" s="171"/>
      <c r="L339" s="166"/>
      <c r="M339" s="172"/>
      <c r="N339" s="173"/>
      <c r="O339" s="173"/>
      <c r="P339" s="173"/>
      <c r="Q339" s="173"/>
      <c r="R339" s="173"/>
      <c r="S339" s="173"/>
      <c r="T339" s="174"/>
      <c r="AT339" s="168" t="s">
        <v>147</v>
      </c>
      <c r="AU339" s="168" t="s">
        <v>145</v>
      </c>
      <c r="AV339" s="13" t="s">
        <v>145</v>
      </c>
      <c r="AW339" s="13" t="s">
        <v>31</v>
      </c>
      <c r="AX339" s="13" t="s">
        <v>75</v>
      </c>
      <c r="AY339" s="168" t="s">
        <v>137</v>
      </c>
    </row>
    <row r="340" spans="1:65" s="14" customFormat="1">
      <c r="B340" s="175"/>
      <c r="D340" s="167" t="s">
        <v>147</v>
      </c>
      <c r="E340" s="176" t="s">
        <v>1</v>
      </c>
      <c r="F340" s="177" t="s">
        <v>149</v>
      </c>
      <c r="H340" s="178">
        <v>6.85</v>
      </c>
      <c r="I340" s="179"/>
      <c r="L340" s="175"/>
      <c r="M340" s="180"/>
      <c r="N340" s="181"/>
      <c r="O340" s="181"/>
      <c r="P340" s="181"/>
      <c r="Q340" s="181"/>
      <c r="R340" s="181"/>
      <c r="S340" s="181"/>
      <c r="T340" s="182"/>
      <c r="AT340" s="176" t="s">
        <v>147</v>
      </c>
      <c r="AU340" s="176" t="s">
        <v>145</v>
      </c>
      <c r="AV340" s="14" t="s">
        <v>144</v>
      </c>
      <c r="AW340" s="14" t="s">
        <v>31</v>
      </c>
      <c r="AX340" s="14" t="s">
        <v>82</v>
      </c>
      <c r="AY340" s="176" t="s">
        <v>137</v>
      </c>
    </row>
    <row r="341" spans="1:65" s="2" customFormat="1" ht="16.5" customHeight="1">
      <c r="A341" s="33"/>
      <c r="B341" s="151"/>
      <c r="C341" s="152" t="s">
        <v>470</v>
      </c>
      <c r="D341" s="152" t="s">
        <v>140</v>
      </c>
      <c r="E341" s="153" t="s">
        <v>471</v>
      </c>
      <c r="F341" s="154" t="s">
        <v>472</v>
      </c>
      <c r="G341" s="155" t="s">
        <v>379</v>
      </c>
      <c r="H341" s="156">
        <v>6.93</v>
      </c>
      <c r="I341" s="157"/>
      <c r="J341" s="158">
        <f>ROUND(I341*H341,2)</f>
        <v>0</v>
      </c>
      <c r="K341" s="159"/>
      <c r="L341" s="34"/>
      <c r="M341" s="160" t="s">
        <v>1</v>
      </c>
      <c r="N341" s="161" t="s">
        <v>41</v>
      </c>
      <c r="O341" s="62"/>
      <c r="P341" s="162">
        <f>O341*H341</f>
        <v>0</v>
      </c>
      <c r="Q341" s="162">
        <v>1.1820000000000001E-2</v>
      </c>
      <c r="R341" s="162">
        <f>Q341*H341</f>
        <v>8.1912600000000002E-2</v>
      </c>
      <c r="S341" s="162">
        <v>0</v>
      </c>
      <c r="T341" s="163">
        <f>S341*H341</f>
        <v>0</v>
      </c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R341" s="164" t="s">
        <v>413</v>
      </c>
      <c r="AT341" s="164" t="s">
        <v>140</v>
      </c>
      <c r="AU341" s="164" t="s">
        <v>145</v>
      </c>
      <c r="AY341" s="18" t="s">
        <v>137</v>
      </c>
      <c r="BE341" s="165">
        <f>IF(N341="základná",J341,0)</f>
        <v>0</v>
      </c>
      <c r="BF341" s="165">
        <f>IF(N341="znížená",J341,0)</f>
        <v>0</v>
      </c>
      <c r="BG341" s="165">
        <f>IF(N341="zákl. prenesená",J341,0)</f>
        <v>0</v>
      </c>
      <c r="BH341" s="165">
        <f>IF(N341="zníž. prenesená",J341,0)</f>
        <v>0</v>
      </c>
      <c r="BI341" s="165">
        <f>IF(N341="nulová",J341,0)</f>
        <v>0</v>
      </c>
      <c r="BJ341" s="18" t="s">
        <v>145</v>
      </c>
      <c r="BK341" s="165">
        <f>ROUND(I341*H341,2)</f>
        <v>0</v>
      </c>
      <c r="BL341" s="18" t="s">
        <v>413</v>
      </c>
      <c r="BM341" s="164" t="s">
        <v>473</v>
      </c>
    </row>
    <row r="342" spans="1:65" s="13" customFormat="1">
      <c r="B342" s="166"/>
      <c r="D342" s="167" t="s">
        <v>147</v>
      </c>
      <c r="E342" s="168" t="s">
        <v>1</v>
      </c>
      <c r="F342" s="169" t="s">
        <v>474</v>
      </c>
      <c r="H342" s="170">
        <v>6.93</v>
      </c>
      <c r="I342" s="171"/>
      <c r="L342" s="166"/>
      <c r="M342" s="172"/>
      <c r="N342" s="173"/>
      <c r="O342" s="173"/>
      <c r="P342" s="173"/>
      <c r="Q342" s="173"/>
      <c r="R342" s="173"/>
      <c r="S342" s="173"/>
      <c r="T342" s="174"/>
      <c r="AT342" s="168" t="s">
        <v>147</v>
      </c>
      <c r="AU342" s="168" t="s">
        <v>145</v>
      </c>
      <c r="AV342" s="13" t="s">
        <v>145</v>
      </c>
      <c r="AW342" s="13" t="s">
        <v>31</v>
      </c>
      <c r="AX342" s="13" t="s">
        <v>75</v>
      </c>
      <c r="AY342" s="168" t="s">
        <v>137</v>
      </c>
    </row>
    <row r="343" spans="1:65" s="14" customFormat="1">
      <c r="B343" s="175"/>
      <c r="D343" s="167" t="s">
        <v>147</v>
      </c>
      <c r="E343" s="176" t="s">
        <v>1</v>
      </c>
      <c r="F343" s="177" t="s">
        <v>149</v>
      </c>
      <c r="H343" s="178">
        <v>6.93</v>
      </c>
      <c r="I343" s="179"/>
      <c r="L343" s="175"/>
      <c r="M343" s="180"/>
      <c r="N343" s="181"/>
      <c r="O343" s="181"/>
      <c r="P343" s="181"/>
      <c r="Q343" s="181"/>
      <c r="R343" s="181"/>
      <c r="S343" s="181"/>
      <c r="T343" s="182"/>
      <c r="AT343" s="176" t="s">
        <v>147</v>
      </c>
      <c r="AU343" s="176" t="s">
        <v>145</v>
      </c>
      <c r="AV343" s="14" t="s">
        <v>144</v>
      </c>
      <c r="AW343" s="14" t="s">
        <v>31</v>
      </c>
      <c r="AX343" s="14" t="s">
        <v>82</v>
      </c>
      <c r="AY343" s="176" t="s">
        <v>137</v>
      </c>
    </row>
    <row r="344" spans="1:65" s="2" customFormat="1" ht="33" customHeight="1">
      <c r="A344" s="33"/>
      <c r="B344" s="151"/>
      <c r="C344" s="152" t="s">
        <v>475</v>
      </c>
      <c r="D344" s="152" t="s">
        <v>140</v>
      </c>
      <c r="E344" s="153" t="s">
        <v>476</v>
      </c>
      <c r="F344" s="154" t="s">
        <v>477</v>
      </c>
      <c r="G344" s="155" t="s">
        <v>191</v>
      </c>
      <c r="H344" s="156">
        <v>230.46</v>
      </c>
      <c r="I344" s="157"/>
      <c r="J344" s="158">
        <f>ROUND(I344*H344,2)</f>
        <v>0</v>
      </c>
      <c r="K344" s="159"/>
      <c r="L344" s="34"/>
      <c r="M344" s="160" t="s">
        <v>1</v>
      </c>
      <c r="N344" s="161" t="s">
        <v>41</v>
      </c>
      <c r="O344" s="62"/>
      <c r="P344" s="162">
        <f>O344*H344</f>
        <v>0</v>
      </c>
      <c r="Q344" s="162">
        <v>1.1860000000000001E-2</v>
      </c>
      <c r="R344" s="162">
        <f>Q344*H344</f>
        <v>2.7332556000000001</v>
      </c>
      <c r="S344" s="162">
        <v>0</v>
      </c>
      <c r="T344" s="163">
        <f>S344*H344</f>
        <v>0</v>
      </c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R344" s="164" t="s">
        <v>413</v>
      </c>
      <c r="AT344" s="164" t="s">
        <v>140</v>
      </c>
      <c r="AU344" s="164" t="s">
        <v>145</v>
      </c>
      <c r="AY344" s="18" t="s">
        <v>137</v>
      </c>
      <c r="BE344" s="165">
        <f>IF(N344="základná",J344,0)</f>
        <v>0</v>
      </c>
      <c r="BF344" s="165">
        <f>IF(N344="znížená",J344,0)</f>
        <v>0</v>
      </c>
      <c r="BG344" s="165">
        <f>IF(N344="zákl. prenesená",J344,0)</f>
        <v>0</v>
      </c>
      <c r="BH344" s="165">
        <f>IF(N344="zníž. prenesená",J344,0)</f>
        <v>0</v>
      </c>
      <c r="BI344" s="165">
        <f>IF(N344="nulová",J344,0)</f>
        <v>0</v>
      </c>
      <c r="BJ344" s="18" t="s">
        <v>145</v>
      </c>
      <c r="BK344" s="165">
        <f>ROUND(I344*H344,2)</f>
        <v>0</v>
      </c>
      <c r="BL344" s="18" t="s">
        <v>413</v>
      </c>
      <c r="BM344" s="164" t="s">
        <v>478</v>
      </c>
    </row>
    <row r="345" spans="1:65" s="13" customFormat="1">
      <c r="B345" s="166"/>
      <c r="D345" s="167" t="s">
        <v>147</v>
      </c>
      <c r="E345" s="168" t="s">
        <v>1</v>
      </c>
      <c r="F345" s="169" t="s">
        <v>360</v>
      </c>
      <c r="H345" s="170">
        <v>10.75</v>
      </c>
      <c r="I345" s="171"/>
      <c r="L345" s="166"/>
      <c r="M345" s="172"/>
      <c r="N345" s="173"/>
      <c r="O345" s="173"/>
      <c r="P345" s="173"/>
      <c r="Q345" s="173"/>
      <c r="R345" s="173"/>
      <c r="S345" s="173"/>
      <c r="T345" s="174"/>
      <c r="AT345" s="168" t="s">
        <v>147</v>
      </c>
      <c r="AU345" s="168" t="s">
        <v>145</v>
      </c>
      <c r="AV345" s="13" t="s">
        <v>145</v>
      </c>
      <c r="AW345" s="13" t="s">
        <v>31</v>
      </c>
      <c r="AX345" s="13" t="s">
        <v>75</v>
      </c>
      <c r="AY345" s="168" t="s">
        <v>137</v>
      </c>
    </row>
    <row r="346" spans="1:65" s="13" customFormat="1">
      <c r="B346" s="166"/>
      <c r="D346" s="167" t="s">
        <v>147</v>
      </c>
      <c r="E346" s="168" t="s">
        <v>1</v>
      </c>
      <c r="F346" s="169" t="s">
        <v>361</v>
      </c>
      <c r="H346" s="170">
        <v>4.67</v>
      </c>
      <c r="I346" s="171"/>
      <c r="L346" s="166"/>
      <c r="M346" s="172"/>
      <c r="N346" s="173"/>
      <c r="O346" s="173"/>
      <c r="P346" s="173"/>
      <c r="Q346" s="173"/>
      <c r="R346" s="173"/>
      <c r="S346" s="173"/>
      <c r="T346" s="174"/>
      <c r="AT346" s="168" t="s">
        <v>147</v>
      </c>
      <c r="AU346" s="168" t="s">
        <v>145</v>
      </c>
      <c r="AV346" s="13" t="s">
        <v>145</v>
      </c>
      <c r="AW346" s="13" t="s">
        <v>31</v>
      </c>
      <c r="AX346" s="13" t="s">
        <v>75</v>
      </c>
      <c r="AY346" s="168" t="s">
        <v>137</v>
      </c>
    </row>
    <row r="347" spans="1:65" s="13" customFormat="1">
      <c r="B347" s="166"/>
      <c r="D347" s="167" t="s">
        <v>147</v>
      </c>
      <c r="E347" s="168" t="s">
        <v>1</v>
      </c>
      <c r="F347" s="169" t="s">
        <v>362</v>
      </c>
      <c r="H347" s="170">
        <v>53.63</v>
      </c>
      <c r="I347" s="171"/>
      <c r="L347" s="166"/>
      <c r="M347" s="172"/>
      <c r="N347" s="173"/>
      <c r="O347" s="173"/>
      <c r="P347" s="173"/>
      <c r="Q347" s="173"/>
      <c r="R347" s="173"/>
      <c r="S347" s="173"/>
      <c r="T347" s="174"/>
      <c r="AT347" s="168" t="s">
        <v>147</v>
      </c>
      <c r="AU347" s="168" t="s">
        <v>145</v>
      </c>
      <c r="AV347" s="13" t="s">
        <v>145</v>
      </c>
      <c r="AW347" s="13" t="s">
        <v>31</v>
      </c>
      <c r="AX347" s="13" t="s">
        <v>75</v>
      </c>
      <c r="AY347" s="168" t="s">
        <v>137</v>
      </c>
    </row>
    <row r="348" spans="1:65" s="13" customFormat="1">
      <c r="B348" s="166"/>
      <c r="D348" s="167" t="s">
        <v>147</v>
      </c>
      <c r="E348" s="168" t="s">
        <v>1</v>
      </c>
      <c r="F348" s="169" t="s">
        <v>363</v>
      </c>
      <c r="H348" s="170">
        <v>107.63</v>
      </c>
      <c r="I348" s="171"/>
      <c r="L348" s="166"/>
      <c r="M348" s="172"/>
      <c r="N348" s="173"/>
      <c r="O348" s="173"/>
      <c r="P348" s="173"/>
      <c r="Q348" s="173"/>
      <c r="R348" s="173"/>
      <c r="S348" s="173"/>
      <c r="T348" s="174"/>
      <c r="AT348" s="168" t="s">
        <v>147</v>
      </c>
      <c r="AU348" s="168" t="s">
        <v>145</v>
      </c>
      <c r="AV348" s="13" t="s">
        <v>145</v>
      </c>
      <c r="AW348" s="13" t="s">
        <v>31</v>
      </c>
      <c r="AX348" s="13" t="s">
        <v>75</v>
      </c>
      <c r="AY348" s="168" t="s">
        <v>137</v>
      </c>
    </row>
    <row r="349" spans="1:65" s="13" customFormat="1">
      <c r="B349" s="166"/>
      <c r="D349" s="167" t="s">
        <v>147</v>
      </c>
      <c r="E349" s="168" t="s">
        <v>1</v>
      </c>
      <c r="F349" s="169" t="s">
        <v>364</v>
      </c>
      <c r="H349" s="170">
        <v>10.199999999999999</v>
      </c>
      <c r="I349" s="171"/>
      <c r="L349" s="166"/>
      <c r="M349" s="172"/>
      <c r="N349" s="173"/>
      <c r="O349" s="173"/>
      <c r="P349" s="173"/>
      <c r="Q349" s="173"/>
      <c r="R349" s="173"/>
      <c r="S349" s="173"/>
      <c r="T349" s="174"/>
      <c r="AT349" s="168" t="s">
        <v>147</v>
      </c>
      <c r="AU349" s="168" t="s">
        <v>145</v>
      </c>
      <c r="AV349" s="13" t="s">
        <v>145</v>
      </c>
      <c r="AW349" s="13" t="s">
        <v>31</v>
      </c>
      <c r="AX349" s="13" t="s">
        <v>75</v>
      </c>
      <c r="AY349" s="168" t="s">
        <v>137</v>
      </c>
    </row>
    <row r="350" spans="1:65" s="13" customFormat="1">
      <c r="B350" s="166"/>
      <c r="D350" s="167" t="s">
        <v>147</v>
      </c>
      <c r="E350" s="168" t="s">
        <v>1</v>
      </c>
      <c r="F350" s="169" t="s">
        <v>345</v>
      </c>
      <c r="H350" s="170">
        <v>3.1</v>
      </c>
      <c r="I350" s="171"/>
      <c r="L350" s="166"/>
      <c r="M350" s="172"/>
      <c r="N350" s="173"/>
      <c r="O350" s="173"/>
      <c r="P350" s="173"/>
      <c r="Q350" s="173"/>
      <c r="R350" s="173"/>
      <c r="S350" s="173"/>
      <c r="T350" s="174"/>
      <c r="AT350" s="168" t="s">
        <v>147</v>
      </c>
      <c r="AU350" s="168" t="s">
        <v>145</v>
      </c>
      <c r="AV350" s="13" t="s">
        <v>145</v>
      </c>
      <c r="AW350" s="13" t="s">
        <v>31</v>
      </c>
      <c r="AX350" s="13" t="s">
        <v>75</v>
      </c>
      <c r="AY350" s="168" t="s">
        <v>137</v>
      </c>
    </row>
    <row r="351" spans="1:65" s="13" customFormat="1">
      <c r="B351" s="166"/>
      <c r="D351" s="167" t="s">
        <v>147</v>
      </c>
      <c r="E351" s="168" t="s">
        <v>1</v>
      </c>
      <c r="F351" s="169" t="s">
        <v>348</v>
      </c>
      <c r="H351" s="170">
        <v>7.38</v>
      </c>
      <c r="I351" s="171"/>
      <c r="L351" s="166"/>
      <c r="M351" s="172"/>
      <c r="N351" s="173"/>
      <c r="O351" s="173"/>
      <c r="P351" s="173"/>
      <c r="Q351" s="173"/>
      <c r="R351" s="173"/>
      <c r="S351" s="173"/>
      <c r="T351" s="174"/>
      <c r="AT351" s="168" t="s">
        <v>147</v>
      </c>
      <c r="AU351" s="168" t="s">
        <v>145</v>
      </c>
      <c r="AV351" s="13" t="s">
        <v>145</v>
      </c>
      <c r="AW351" s="13" t="s">
        <v>31</v>
      </c>
      <c r="AX351" s="13" t="s">
        <v>75</v>
      </c>
      <c r="AY351" s="168" t="s">
        <v>137</v>
      </c>
    </row>
    <row r="352" spans="1:65" s="13" customFormat="1">
      <c r="B352" s="166"/>
      <c r="D352" s="167" t="s">
        <v>147</v>
      </c>
      <c r="E352" s="168" t="s">
        <v>1</v>
      </c>
      <c r="F352" s="169" t="s">
        <v>354</v>
      </c>
      <c r="H352" s="170">
        <v>4.66</v>
      </c>
      <c r="I352" s="171"/>
      <c r="L352" s="166"/>
      <c r="M352" s="172"/>
      <c r="N352" s="173"/>
      <c r="O352" s="173"/>
      <c r="P352" s="173"/>
      <c r="Q352" s="173"/>
      <c r="R352" s="173"/>
      <c r="S352" s="173"/>
      <c r="T352" s="174"/>
      <c r="AT352" s="168" t="s">
        <v>147</v>
      </c>
      <c r="AU352" s="168" t="s">
        <v>145</v>
      </c>
      <c r="AV352" s="13" t="s">
        <v>145</v>
      </c>
      <c r="AW352" s="13" t="s">
        <v>31</v>
      </c>
      <c r="AX352" s="13" t="s">
        <v>75</v>
      </c>
      <c r="AY352" s="168" t="s">
        <v>137</v>
      </c>
    </row>
    <row r="353" spans="1:65" s="13" customFormat="1">
      <c r="B353" s="166"/>
      <c r="D353" s="167" t="s">
        <v>147</v>
      </c>
      <c r="E353" s="168" t="s">
        <v>1</v>
      </c>
      <c r="F353" s="169" t="s">
        <v>355</v>
      </c>
      <c r="H353" s="170">
        <v>6.34</v>
      </c>
      <c r="I353" s="171"/>
      <c r="L353" s="166"/>
      <c r="M353" s="172"/>
      <c r="N353" s="173"/>
      <c r="O353" s="173"/>
      <c r="P353" s="173"/>
      <c r="Q353" s="173"/>
      <c r="R353" s="173"/>
      <c r="S353" s="173"/>
      <c r="T353" s="174"/>
      <c r="AT353" s="168" t="s">
        <v>147</v>
      </c>
      <c r="AU353" s="168" t="s">
        <v>145</v>
      </c>
      <c r="AV353" s="13" t="s">
        <v>145</v>
      </c>
      <c r="AW353" s="13" t="s">
        <v>31</v>
      </c>
      <c r="AX353" s="13" t="s">
        <v>75</v>
      </c>
      <c r="AY353" s="168" t="s">
        <v>137</v>
      </c>
    </row>
    <row r="354" spans="1:65" s="13" customFormat="1">
      <c r="B354" s="166"/>
      <c r="D354" s="167" t="s">
        <v>147</v>
      </c>
      <c r="E354" s="168" t="s">
        <v>1</v>
      </c>
      <c r="F354" s="169" t="s">
        <v>356</v>
      </c>
      <c r="H354" s="170">
        <v>22.1</v>
      </c>
      <c r="I354" s="171"/>
      <c r="L354" s="166"/>
      <c r="M354" s="172"/>
      <c r="N354" s="173"/>
      <c r="O354" s="173"/>
      <c r="P354" s="173"/>
      <c r="Q354" s="173"/>
      <c r="R354" s="173"/>
      <c r="S354" s="173"/>
      <c r="T354" s="174"/>
      <c r="AT354" s="168" t="s">
        <v>147</v>
      </c>
      <c r="AU354" s="168" t="s">
        <v>145</v>
      </c>
      <c r="AV354" s="13" t="s">
        <v>145</v>
      </c>
      <c r="AW354" s="13" t="s">
        <v>31</v>
      </c>
      <c r="AX354" s="13" t="s">
        <v>75</v>
      </c>
      <c r="AY354" s="168" t="s">
        <v>137</v>
      </c>
    </row>
    <row r="355" spans="1:65" s="14" customFormat="1">
      <c r="B355" s="175"/>
      <c r="D355" s="167" t="s">
        <v>147</v>
      </c>
      <c r="E355" s="176" t="s">
        <v>1</v>
      </c>
      <c r="F355" s="177" t="s">
        <v>149</v>
      </c>
      <c r="H355" s="178">
        <v>230.45999999999998</v>
      </c>
      <c r="I355" s="179"/>
      <c r="L355" s="175"/>
      <c r="M355" s="180"/>
      <c r="N355" s="181"/>
      <c r="O355" s="181"/>
      <c r="P355" s="181"/>
      <c r="Q355" s="181"/>
      <c r="R355" s="181"/>
      <c r="S355" s="181"/>
      <c r="T355" s="182"/>
      <c r="AT355" s="176" t="s">
        <v>147</v>
      </c>
      <c r="AU355" s="176" t="s">
        <v>145</v>
      </c>
      <c r="AV355" s="14" t="s">
        <v>144</v>
      </c>
      <c r="AW355" s="14" t="s">
        <v>31</v>
      </c>
      <c r="AX355" s="14" t="s">
        <v>82</v>
      </c>
      <c r="AY355" s="176" t="s">
        <v>137</v>
      </c>
    </row>
    <row r="356" spans="1:65" s="2" customFormat="1" ht="37.9" customHeight="1">
      <c r="A356" s="33"/>
      <c r="B356" s="151"/>
      <c r="C356" s="152" t="s">
        <v>479</v>
      </c>
      <c r="D356" s="152" t="s">
        <v>140</v>
      </c>
      <c r="E356" s="153" t="s">
        <v>480</v>
      </c>
      <c r="F356" s="154" t="s">
        <v>481</v>
      </c>
      <c r="G356" s="155" t="s">
        <v>191</v>
      </c>
      <c r="H356" s="156">
        <v>41.24</v>
      </c>
      <c r="I356" s="157"/>
      <c r="J356" s="158">
        <f>ROUND(I356*H356,2)</f>
        <v>0</v>
      </c>
      <c r="K356" s="159"/>
      <c r="L356" s="34"/>
      <c r="M356" s="160" t="s">
        <v>1</v>
      </c>
      <c r="N356" s="161" t="s">
        <v>41</v>
      </c>
      <c r="O356" s="62"/>
      <c r="P356" s="162">
        <f>O356*H356</f>
        <v>0</v>
      </c>
      <c r="Q356" s="162">
        <v>1.217E-2</v>
      </c>
      <c r="R356" s="162">
        <f>Q356*H356</f>
        <v>0.50189080000000008</v>
      </c>
      <c r="S356" s="162">
        <v>0</v>
      </c>
      <c r="T356" s="163">
        <f>S356*H356</f>
        <v>0</v>
      </c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R356" s="164" t="s">
        <v>413</v>
      </c>
      <c r="AT356" s="164" t="s">
        <v>140</v>
      </c>
      <c r="AU356" s="164" t="s">
        <v>145</v>
      </c>
      <c r="AY356" s="18" t="s">
        <v>137</v>
      </c>
      <c r="BE356" s="165">
        <f>IF(N356="základná",J356,0)</f>
        <v>0</v>
      </c>
      <c r="BF356" s="165">
        <f>IF(N356="znížená",J356,0)</f>
        <v>0</v>
      </c>
      <c r="BG356" s="165">
        <f>IF(N356="zákl. prenesená",J356,0)</f>
        <v>0</v>
      </c>
      <c r="BH356" s="165">
        <f>IF(N356="zníž. prenesená",J356,0)</f>
        <v>0</v>
      </c>
      <c r="BI356" s="165">
        <f>IF(N356="nulová",J356,0)</f>
        <v>0</v>
      </c>
      <c r="BJ356" s="18" t="s">
        <v>145</v>
      </c>
      <c r="BK356" s="165">
        <f>ROUND(I356*H356,2)</f>
        <v>0</v>
      </c>
      <c r="BL356" s="18" t="s">
        <v>413</v>
      </c>
      <c r="BM356" s="164" t="s">
        <v>482</v>
      </c>
    </row>
    <row r="357" spans="1:65" s="13" customFormat="1">
      <c r="B357" s="166"/>
      <c r="D357" s="167" t="s">
        <v>147</v>
      </c>
      <c r="E357" s="168" t="s">
        <v>1</v>
      </c>
      <c r="F357" s="169" t="s">
        <v>346</v>
      </c>
      <c r="H357" s="170">
        <v>17.96</v>
      </c>
      <c r="I357" s="171"/>
      <c r="L357" s="166"/>
      <c r="M357" s="172"/>
      <c r="N357" s="173"/>
      <c r="O357" s="173"/>
      <c r="P357" s="173"/>
      <c r="Q357" s="173"/>
      <c r="R357" s="173"/>
      <c r="S357" s="173"/>
      <c r="T357" s="174"/>
      <c r="AT357" s="168" t="s">
        <v>147</v>
      </c>
      <c r="AU357" s="168" t="s">
        <v>145</v>
      </c>
      <c r="AV357" s="13" t="s">
        <v>145</v>
      </c>
      <c r="AW357" s="13" t="s">
        <v>31</v>
      </c>
      <c r="AX357" s="13" t="s">
        <v>75</v>
      </c>
      <c r="AY357" s="168" t="s">
        <v>137</v>
      </c>
    </row>
    <row r="358" spans="1:65" s="13" customFormat="1">
      <c r="B358" s="166"/>
      <c r="D358" s="167" t="s">
        <v>147</v>
      </c>
      <c r="E358" s="168" t="s">
        <v>1</v>
      </c>
      <c r="F358" s="169" t="s">
        <v>347</v>
      </c>
      <c r="H358" s="170">
        <v>2.85</v>
      </c>
      <c r="I358" s="171"/>
      <c r="L358" s="166"/>
      <c r="M358" s="172"/>
      <c r="N358" s="173"/>
      <c r="O358" s="173"/>
      <c r="P358" s="173"/>
      <c r="Q358" s="173"/>
      <c r="R358" s="173"/>
      <c r="S358" s="173"/>
      <c r="T358" s="174"/>
      <c r="AT358" s="168" t="s">
        <v>147</v>
      </c>
      <c r="AU358" s="168" t="s">
        <v>145</v>
      </c>
      <c r="AV358" s="13" t="s">
        <v>145</v>
      </c>
      <c r="AW358" s="13" t="s">
        <v>31</v>
      </c>
      <c r="AX358" s="13" t="s">
        <v>75</v>
      </c>
      <c r="AY358" s="168" t="s">
        <v>137</v>
      </c>
    </row>
    <row r="359" spans="1:65" s="13" customFormat="1">
      <c r="B359" s="166"/>
      <c r="D359" s="167" t="s">
        <v>147</v>
      </c>
      <c r="E359" s="168" t="s">
        <v>1</v>
      </c>
      <c r="F359" s="169" t="s">
        <v>349</v>
      </c>
      <c r="H359" s="170">
        <v>1.5</v>
      </c>
      <c r="I359" s="171"/>
      <c r="L359" s="166"/>
      <c r="M359" s="172"/>
      <c r="N359" s="173"/>
      <c r="O359" s="173"/>
      <c r="P359" s="173"/>
      <c r="Q359" s="173"/>
      <c r="R359" s="173"/>
      <c r="S359" s="173"/>
      <c r="T359" s="174"/>
      <c r="AT359" s="168" t="s">
        <v>147</v>
      </c>
      <c r="AU359" s="168" t="s">
        <v>145</v>
      </c>
      <c r="AV359" s="13" t="s">
        <v>145</v>
      </c>
      <c r="AW359" s="13" t="s">
        <v>31</v>
      </c>
      <c r="AX359" s="13" t="s">
        <v>75</v>
      </c>
      <c r="AY359" s="168" t="s">
        <v>137</v>
      </c>
    </row>
    <row r="360" spans="1:65" s="13" customFormat="1">
      <c r="B360" s="166"/>
      <c r="D360" s="167" t="s">
        <v>147</v>
      </c>
      <c r="E360" s="168" t="s">
        <v>1</v>
      </c>
      <c r="F360" s="169" t="s">
        <v>350</v>
      </c>
      <c r="H360" s="170">
        <v>4.4800000000000004</v>
      </c>
      <c r="I360" s="171"/>
      <c r="L360" s="166"/>
      <c r="M360" s="172"/>
      <c r="N360" s="173"/>
      <c r="O360" s="173"/>
      <c r="P360" s="173"/>
      <c r="Q360" s="173"/>
      <c r="R360" s="173"/>
      <c r="S360" s="173"/>
      <c r="T360" s="174"/>
      <c r="AT360" s="168" t="s">
        <v>147</v>
      </c>
      <c r="AU360" s="168" t="s">
        <v>145</v>
      </c>
      <c r="AV360" s="13" t="s">
        <v>145</v>
      </c>
      <c r="AW360" s="13" t="s">
        <v>31</v>
      </c>
      <c r="AX360" s="13" t="s">
        <v>75</v>
      </c>
      <c r="AY360" s="168" t="s">
        <v>137</v>
      </c>
    </row>
    <row r="361" spans="1:65" s="13" customFormat="1">
      <c r="B361" s="166"/>
      <c r="D361" s="167" t="s">
        <v>147</v>
      </c>
      <c r="E361" s="168" t="s">
        <v>1</v>
      </c>
      <c r="F361" s="169" t="s">
        <v>351</v>
      </c>
      <c r="H361" s="170">
        <v>4.17</v>
      </c>
      <c r="I361" s="171"/>
      <c r="L361" s="166"/>
      <c r="M361" s="172"/>
      <c r="N361" s="173"/>
      <c r="O361" s="173"/>
      <c r="P361" s="173"/>
      <c r="Q361" s="173"/>
      <c r="R361" s="173"/>
      <c r="S361" s="173"/>
      <c r="T361" s="174"/>
      <c r="AT361" s="168" t="s">
        <v>147</v>
      </c>
      <c r="AU361" s="168" t="s">
        <v>145</v>
      </c>
      <c r="AV361" s="13" t="s">
        <v>145</v>
      </c>
      <c r="AW361" s="13" t="s">
        <v>31</v>
      </c>
      <c r="AX361" s="13" t="s">
        <v>75</v>
      </c>
      <c r="AY361" s="168" t="s">
        <v>137</v>
      </c>
    </row>
    <row r="362" spans="1:65" s="13" customFormat="1">
      <c r="B362" s="166"/>
      <c r="D362" s="167" t="s">
        <v>147</v>
      </c>
      <c r="E362" s="168" t="s">
        <v>1</v>
      </c>
      <c r="F362" s="169" t="s">
        <v>352</v>
      </c>
      <c r="H362" s="170">
        <v>4.3899999999999997</v>
      </c>
      <c r="I362" s="171"/>
      <c r="L362" s="166"/>
      <c r="M362" s="172"/>
      <c r="N362" s="173"/>
      <c r="O362" s="173"/>
      <c r="P362" s="173"/>
      <c r="Q362" s="173"/>
      <c r="R362" s="173"/>
      <c r="S362" s="173"/>
      <c r="T362" s="174"/>
      <c r="AT362" s="168" t="s">
        <v>147</v>
      </c>
      <c r="AU362" s="168" t="s">
        <v>145</v>
      </c>
      <c r="AV362" s="13" t="s">
        <v>145</v>
      </c>
      <c r="AW362" s="13" t="s">
        <v>31</v>
      </c>
      <c r="AX362" s="13" t="s">
        <v>75</v>
      </c>
      <c r="AY362" s="168" t="s">
        <v>137</v>
      </c>
    </row>
    <row r="363" spans="1:65" s="13" customFormat="1">
      <c r="B363" s="166"/>
      <c r="D363" s="167" t="s">
        <v>147</v>
      </c>
      <c r="E363" s="168" t="s">
        <v>1</v>
      </c>
      <c r="F363" s="169" t="s">
        <v>353</v>
      </c>
      <c r="H363" s="170">
        <v>5.89</v>
      </c>
      <c r="I363" s="171"/>
      <c r="L363" s="166"/>
      <c r="M363" s="172"/>
      <c r="N363" s="173"/>
      <c r="O363" s="173"/>
      <c r="P363" s="173"/>
      <c r="Q363" s="173"/>
      <c r="R363" s="173"/>
      <c r="S363" s="173"/>
      <c r="T363" s="174"/>
      <c r="AT363" s="168" t="s">
        <v>147</v>
      </c>
      <c r="AU363" s="168" t="s">
        <v>145</v>
      </c>
      <c r="AV363" s="13" t="s">
        <v>145</v>
      </c>
      <c r="AW363" s="13" t="s">
        <v>31</v>
      </c>
      <c r="AX363" s="13" t="s">
        <v>75</v>
      </c>
      <c r="AY363" s="168" t="s">
        <v>137</v>
      </c>
    </row>
    <row r="364" spans="1:65" s="16" customFormat="1">
      <c r="B364" s="201"/>
      <c r="D364" s="167" t="s">
        <v>147</v>
      </c>
      <c r="E364" s="202" t="s">
        <v>1</v>
      </c>
      <c r="F364" s="203" t="s">
        <v>329</v>
      </c>
      <c r="H364" s="204">
        <v>41.24</v>
      </c>
      <c r="I364" s="205"/>
      <c r="L364" s="201"/>
      <c r="M364" s="206"/>
      <c r="N364" s="207"/>
      <c r="O364" s="207"/>
      <c r="P364" s="207"/>
      <c r="Q364" s="207"/>
      <c r="R364" s="207"/>
      <c r="S364" s="207"/>
      <c r="T364" s="208"/>
      <c r="AT364" s="202" t="s">
        <v>147</v>
      </c>
      <c r="AU364" s="202" t="s">
        <v>145</v>
      </c>
      <c r="AV364" s="16" t="s">
        <v>210</v>
      </c>
      <c r="AW364" s="16" t="s">
        <v>31</v>
      </c>
      <c r="AX364" s="16" t="s">
        <v>75</v>
      </c>
      <c r="AY364" s="202" t="s">
        <v>137</v>
      </c>
    </row>
    <row r="365" spans="1:65" s="14" customFormat="1">
      <c r="B365" s="175"/>
      <c r="D365" s="167" t="s">
        <v>147</v>
      </c>
      <c r="E365" s="176" t="s">
        <v>1</v>
      </c>
      <c r="F365" s="177" t="s">
        <v>149</v>
      </c>
      <c r="H365" s="178">
        <v>41.24</v>
      </c>
      <c r="I365" s="179"/>
      <c r="L365" s="175"/>
      <c r="M365" s="180"/>
      <c r="N365" s="181"/>
      <c r="O365" s="181"/>
      <c r="P365" s="181"/>
      <c r="Q365" s="181"/>
      <c r="R365" s="181"/>
      <c r="S365" s="181"/>
      <c r="T365" s="182"/>
      <c r="AT365" s="176" t="s">
        <v>147</v>
      </c>
      <c r="AU365" s="176" t="s">
        <v>145</v>
      </c>
      <c r="AV365" s="14" t="s">
        <v>144</v>
      </c>
      <c r="AW365" s="14" t="s">
        <v>31</v>
      </c>
      <c r="AX365" s="14" t="s">
        <v>82</v>
      </c>
      <c r="AY365" s="176" t="s">
        <v>137</v>
      </c>
    </row>
    <row r="366" spans="1:65" s="2" customFormat="1" ht="24.2" customHeight="1">
      <c r="A366" s="33"/>
      <c r="B366" s="151"/>
      <c r="C366" s="152" t="s">
        <v>483</v>
      </c>
      <c r="D366" s="152" t="s">
        <v>140</v>
      </c>
      <c r="E366" s="153" t="s">
        <v>484</v>
      </c>
      <c r="F366" s="154" t="s">
        <v>485</v>
      </c>
      <c r="G366" s="155" t="s">
        <v>215</v>
      </c>
      <c r="H366" s="156">
        <v>2</v>
      </c>
      <c r="I366" s="157"/>
      <c r="J366" s="158">
        <f>ROUND(I366*H366,2)</f>
        <v>0</v>
      </c>
      <c r="K366" s="159"/>
      <c r="L366" s="34"/>
      <c r="M366" s="160" t="s">
        <v>1</v>
      </c>
      <c r="N366" s="161" t="s">
        <v>41</v>
      </c>
      <c r="O366" s="62"/>
      <c r="P366" s="162">
        <f>O366*H366</f>
        <v>0</v>
      </c>
      <c r="Q366" s="162">
        <v>1.2E-4</v>
      </c>
      <c r="R366" s="162">
        <f>Q366*H366</f>
        <v>2.4000000000000001E-4</v>
      </c>
      <c r="S366" s="162">
        <v>0</v>
      </c>
      <c r="T366" s="163">
        <f>S366*H366</f>
        <v>0</v>
      </c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R366" s="164" t="s">
        <v>413</v>
      </c>
      <c r="AT366" s="164" t="s">
        <v>140</v>
      </c>
      <c r="AU366" s="164" t="s">
        <v>145</v>
      </c>
      <c r="AY366" s="18" t="s">
        <v>137</v>
      </c>
      <c r="BE366" s="165">
        <f>IF(N366="základná",J366,0)</f>
        <v>0</v>
      </c>
      <c r="BF366" s="165">
        <f>IF(N366="znížená",J366,0)</f>
        <v>0</v>
      </c>
      <c r="BG366" s="165">
        <f>IF(N366="zákl. prenesená",J366,0)</f>
        <v>0</v>
      </c>
      <c r="BH366" s="165">
        <f>IF(N366="zníž. prenesená",J366,0)</f>
        <v>0</v>
      </c>
      <c r="BI366" s="165">
        <f>IF(N366="nulová",J366,0)</f>
        <v>0</v>
      </c>
      <c r="BJ366" s="18" t="s">
        <v>145</v>
      </c>
      <c r="BK366" s="165">
        <f>ROUND(I366*H366,2)</f>
        <v>0</v>
      </c>
      <c r="BL366" s="18" t="s">
        <v>413</v>
      </c>
      <c r="BM366" s="164" t="s">
        <v>486</v>
      </c>
    </row>
    <row r="367" spans="1:65" s="2" customFormat="1" ht="24.2" customHeight="1">
      <c r="A367" s="33"/>
      <c r="B367" s="151"/>
      <c r="C367" s="190" t="s">
        <v>487</v>
      </c>
      <c r="D367" s="190" t="s">
        <v>181</v>
      </c>
      <c r="E367" s="191" t="s">
        <v>488</v>
      </c>
      <c r="F367" s="192" t="s">
        <v>489</v>
      </c>
      <c r="G367" s="193" t="s">
        <v>215</v>
      </c>
      <c r="H367" s="194">
        <v>2</v>
      </c>
      <c r="I367" s="195"/>
      <c r="J367" s="196">
        <f>ROUND(I367*H367,2)</f>
        <v>0</v>
      </c>
      <c r="K367" s="197"/>
      <c r="L367" s="198"/>
      <c r="M367" s="199" t="s">
        <v>1</v>
      </c>
      <c r="N367" s="200" t="s">
        <v>41</v>
      </c>
      <c r="O367" s="62"/>
      <c r="P367" s="162">
        <f>O367*H367</f>
        <v>0</v>
      </c>
      <c r="Q367" s="162">
        <v>1.4E-3</v>
      </c>
      <c r="R367" s="162">
        <f>Q367*H367</f>
        <v>2.8E-3</v>
      </c>
      <c r="S367" s="162">
        <v>0</v>
      </c>
      <c r="T367" s="163">
        <f>S367*H367</f>
        <v>0</v>
      </c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R367" s="164" t="s">
        <v>452</v>
      </c>
      <c r="AT367" s="164" t="s">
        <v>181</v>
      </c>
      <c r="AU367" s="164" t="s">
        <v>145</v>
      </c>
      <c r="AY367" s="18" t="s">
        <v>137</v>
      </c>
      <c r="BE367" s="165">
        <f>IF(N367="základná",J367,0)</f>
        <v>0</v>
      </c>
      <c r="BF367" s="165">
        <f>IF(N367="znížená",J367,0)</f>
        <v>0</v>
      </c>
      <c r="BG367" s="165">
        <f>IF(N367="zákl. prenesená",J367,0)</f>
        <v>0</v>
      </c>
      <c r="BH367" s="165">
        <f>IF(N367="zníž. prenesená",J367,0)</f>
        <v>0</v>
      </c>
      <c r="BI367" s="165">
        <f>IF(N367="nulová",J367,0)</f>
        <v>0</v>
      </c>
      <c r="BJ367" s="18" t="s">
        <v>145</v>
      </c>
      <c r="BK367" s="165">
        <f>ROUND(I367*H367,2)</f>
        <v>0</v>
      </c>
      <c r="BL367" s="18" t="s">
        <v>413</v>
      </c>
      <c r="BM367" s="164" t="s">
        <v>490</v>
      </c>
    </row>
    <row r="368" spans="1:65" s="2" customFormat="1" ht="21.75" customHeight="1">
      <c r="A368" s="33"/>
      <c r="B368" s="151"/>
      <c r="C368" s="152" t="s">
        <v>491</v>
      </c>
      <c r="D368" s="152" t="s">
        <v>140</v>
      </c>
      <c r="E368" s="153" t="s">
        <v>492</v>
      </c>
      <c r="F368" s="154" t="s">
        <v>493</v>
      </c>
      <c r="G368" s="155" t="s">
        <v>191</v>
      </c>
      <c r="H368" s="156">
        <v>7</v>
      </c>
      <c r="I368" s="157"/>
      <c r="J368" s="158">
        <f>ROUND(I368*H368,2)</f>
        <v>0</v>
      </c>
      <c r="K368" s="159"/>
      <c r="L368" s="34"/>
      <c r="M368" s="160" t="s">
        <v>1</v>
      </c>
      <c r="N368" s="161" t="s">
        <v>41</v>
      </c>
      <c r="O368" s="62"/>
      <c r="P368" s="162">
        <f>O368*H368</f>
        <v>0</v>
      </c>
      <c r="Q368" s="162">
        <v>1.2E-4</v>
      </c>
      <c r="R368" s="162">
        <f>Q368*H368</f>
        <v>8.4000000000000003E-4</v>
      </c>
      <c r="S368" s="162">
        <v>0</v>
      </c>
      <c r="T368" s="163">
        <f>S368*H368</f>
        <v>0</v>
      </c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R368" s="164" t="s">
        <v>413</v>
      </c>
      <c r="AT368" s="164" t="s">
        <v>140</v>
      </c>
      <c r="AU368" s="164" t="s">
        <v>145</v>
      </c>
      <c r="AY368" s="18" t="s">
        <v>137</v>
      </c>
      <c r="BE368" s="165">
        <f>IF(N368="základná",J368,0)</f>
        <v>0</v>
      </c>
      <c r="BF368" s="165">
        <f>IF(N368="znížená",J368,0)</f>
        <v>0</v>
      </c>
      <c r="BG368" s="165">
        <f>IF(N368="zákl. prenesená",J368,0)</f>
        <v>0</v>
      </c>
      <c r="BH368" s="165">
        <f>IF(N368="zníž. prenesená",J368,0)</f>
        <v>0</v>
      </c>
      <c r="BI368" s="165">
        <f>IF(N368="nulová",J368,0)</f>
        <v>0</v>
      </c>
      <c r="BJ368" s="18" t="s">
        <v>145</v>
      </c>
      <c r="BK368" s="165">
        <f>ROUND(I368*H368,2)</f>
        <v>0</v>
      </c>
      <c r="BL368" s="18" t="s">
        <v>413</v>
      </c>
      <c r="BM368" s="164" t="s">
        <v>494</v>
      </c>
    </row>
    <row r="369" spans="1:65" s="2" customFormat="1" ht="24.2" customHeight="1">
      <c r="A369" s="33"/>
      <c r="B369" s="151"/>
      <c r="C369" s="152" t="s">
        <v>495</v>
      </c>
      <c r="D369" s="152" t="s">
        <v>140</v>
      </c>
      <c r="E369" s="153" t="s">
        <v>496</v>
      </c>
      <c r="F369" s="154" t="s">
        <v>497</v>
      </c>
      <c r="G369" s="155" t="s">
        <v>461</v>
      </c>
      <c r="H369" s="209"/>
      <c r="I369" s="157"/>
      <c r="J369" s="158">
        <f>ROUND(I369*H369,2)</f>
        <v>0</v>
      </c>
      <c r="K369" s="159"/>
      <c r="L369" s="34"/>
      <c r="M369" s="160" t="s">
        <v>1</v>
      </c>
      <c r="N369" s="161" t="s">
        <v>41</v>
      </c>
      <c r="O369" s="62"/>
      <c r="P369" s="162">
        <f>O369*H369</f>
        <v>0</v>
      </c>
      <c r="Q369" s="162">
        <v>0</v>
      </c>
      <c r="R369" s="162">
        <f>Q369*H369</f>
        <v>0</v>
      </c>
      <c r="S369" s="162">
        <v>0</v>
      </c>
      <c r="T369" s="163">
        <f>S369*H369</f>
        <v>0</v>
      </c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R369" s="164" t="s">
        <v>413</v>
      </c>
      <c r="AT369" s="164" t="s">
        <v>140</v>
      </c>
      <c r="AU369" s="164" t="s">
        <v>145</v>
      </c>
      <c r="AY369" s="18" t="s">
        <v>137</v>
      </c>
      <c r="BE369" s="165">
        <f>IF(N369="základná",J369,0)</f>
        <v>0</v>
      </c>
      <c r="BF369" s="165">
        <f>IF(N369="znížená",J369,0)</f>
        <v>0</v>
      </c>
      <c r="BG369" s="165">
        <f>IF(N369="zákl. prenesená",J369,0)</f>
        <v>0</v>
      </c>
      <c r="BH369" s="165">
        <f>IF(N369="zníž. prenesená",J369,0)</f>
        <v>0</v>
      </c>
      <c r="BI369" s="165">
        <f>IF(N369="nulová",J369,0)</f>
        <v>0</v>
      </c>
      <c r="BJ369" s="18" t="s">
        <v>145</v>
      </c>
      <c r="BK369" s="165">
        <f>ROUND(I369*H369,2)</f>
        <v>0</v>
      </c>
      <c r="BL369" s="18" t="s">
        <v>413</v>
      </c>
      <c r="BM369" s="164" t="s">
        <v>498</v>
      </c>
    </row>
    <row r="370" spans="1:65" s="12" customFormat="1" ht="22.9" customHeight="1">
      <c r="B370" s="138"/>
      <c r="D370" s="139" t="s">
        <v>74</v>
      </c>
      <c r="E370" s="149" t="s">
        <v>499</v>
      </c>
      <c r="F370" s="149" t="s">
        <v>500</v>
      </c>
      <c r="I370" s="141"/>
      <c r="J370" s="150">
        <f>BK370</f>
        <v>0</v>
      </c>
      <c r="L370" s="138"/>
      <c r="M370" s="143"/>
      <c r="N370" s="144"/>
      <c r="O370" s="144"/>
      <c r="P370" s="145">
        <f>SUM(P371:P387)</f>
        <v>0</v>
      </c>
      <c r="Q370" s="144"/>
      <c r="R370" s="145">
        <f>SUM(R371:R387)</f>
        <v>0.81331400000000009</v>
      </c>
      <c r="S370" s="144"/>
      <c r="T370" s="146">
        <f>SUM(T371:T387)</f>
        <v>0.78607567999999994</v>
      </c>
      <c r="AR370" s="139" t="s">
        <v>145</v>
      </c>
      <c r="AT370" s="147" t="s">
        <v>74</v>
      </c>
      <c r="AU370" s="147" t="s">
        <v>82</v>
      </c>
      <c r="AY370" s="139" t="s">
        <v>137</v>
      </c>
      <c r="BK370" s="148">
        <f>SUM(BK371:BK387)</f>
        <v>0</v>
      </c>
    </row>
    <row r="371" spans="1:65" s="2" customFormat="1" ht="24.2" customHeight="1">
      <c r="A371" s="33"/>
      <c r="B371" s="151"/>
      <c r="C371" s="152" t="s">
        <v>501</v>
      </c>
      <c r="D371" s="152" t="s">
        <v>140</v>
      </c>
      <c r="E371" s="153" t="s">
        <v>502</v>
      </c>
      <c r="F371" s="154" t="s">
        <v>503</v>
      </c>
      <c r="G371" s="155" t="s">
        <v>191</v>
      </c>
      <c r="H371" s="156">
        <v>41.415999999999997</v>
      </c>
      <c r="I371" s="157"/>
      <c r="J371" s="158">
        <f>ROUND(I371*H371,2)</f>
        <v>0</v>
      </c>
      <c r="K371" s="159"/>
      <c r="L371" s="34"/>
      <c r="M371" s="160" t="s">
        <v>1</v>
      </c>
      <c r="N371" s="161" t="s">
        <v>41</v>
      </c>
      <c r="O371" s="62"/>
      <c r="P371" s="162">
        <f>O371*H371</f>
        <v>0</v>
      </c>
      <c r="Q371" s="162">
        <v>0</v>
      </c>
      <c r="R371" s="162">
        <f>Q371*H371</f>
        <v>0</v>
      </c>
      <c r="S371" s="162">
        <v>1.098E-2</v>
      </c>
      <c r="T371" s="163">
        <f>S371*H371</f>
        <v>0.45474767999999999</v>
      </c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R371" s="164" t="s">
        <v>413</v>
      </c>
      <c r="AT371" s="164" t="s">
        <v>140</v>
      </c>
      <c r="AU371" s="164" t="s">
        <v>145</v>
      </c>
      <c r="AY371" s="18" t="s">
        <v>137</v>
      </c>
      <c r="BE371" s="165">
        <f>IF(N371="základná",J371,0)</f>
        <v>0</v>
      </c>
      <c r="BF371" s="165">
        <f>IF(N371="znížená",J371,0)</f>
        <v>0</v>
      </c>
      <c r="BG371" s="165">
        <f>IF(N371="zákl. prenesená",J371,0)</f>
        <v>0</v>
      </c>
      <c r="BH371" s="165">
        <f>IF(N371="zníž. prenesená",J371,0)</f>
        <v>0</v>
      </c>
      <c r="BI371" s="165">
        <f>IF(N371="nulová",J371,0)</f>
        <v>0</v>
      </c>
      <c r="BJ371" s="18" t="s">
        <v>145</v>
      </c>
      <c r="BK371" s="165">
        <f>ROUND(I371*H371,2)</f>
        <v>0</v>
      </c>
      <c r="BL371" s="18" t="s">
        <v>413</v>
      </c>
      <c r="BM371" s="164" t="s">
        <v>504</v>
      </c>
    </row>
    <row r="372" spans="1:65" s="13" customFormat="1">
      <c r="B372" s="166"/>
      <c r="D372" s="167" t="s">
        <v>147</v>
      </c>
      <c r="E372" s="168" t="s">
        <v>1</v>
      </c>
      <c r="F372" s="169" t="s">
        <v>505</v>
      </c>
      <c r="H372" s="170">
        <v>17.52</v>
      </c>
      <c r="I372" s="171"/>
      <c r="L372" s="166"/>
      <c r="M372" s="172"/>
      <c r="N372" s="173"/>
      <c r="O372" s="173"/>
      <c r="P372" s="173"/>
      <c r="Q372" s="173"/>
      <c r="R372" s="173"/>
      <c r="S372" s="173"/>
      <c r="T372" s="174"/>
      <c r="AT372" s="168" t="s">
        <v>147</v>
      </c>
      <c r="AU372" s="168" t="s">
        <v>145</v>
      </c>
      <c r="AV372" s="13" t="s">
        <v>145</v>
      </c>
      <c r="AW372" s="13" t="s">
        <v>31</v>
      </c>
      <c r="AX372" s="13" t="s">
        <v>75</v>
      </c>
      <c r="AY372" s="168" t="s">
        <v>137</v>
      </c>
    </row>
    <row r="373" spans="1:65" s="13" customFormat="1">
      <c r="B373" s="166"/>
      <c r="D373" s="167" t="s">
        <v>147</v>
      </c>
      <c r="E373" s="168" t="s">
        <v>1</v>
      </c>
      <c r="F373" s="169" t="s">
        <v>506</v>
      </c>
      <c r="H373" s="170">
        <v>-4.68</v>
      </c>
      <c r="I373" s="171"/>
      <c r="L373" s="166"/>
      <c r="M373" s="172"/>
      <c r="N373" s="173"/>
      <c r="O373" s="173"/>
      <c r="P373" s="173"/>
      <c r="Q373" s="173"/>
      <c r="R373" s="173"/>
      <c r="S373" s="173"/>
      <c r="T373" s="174"/>
      <c r="AT373" s="168" t="s">
        <v>147</v>
      </c>
      <c r="AU373" s="168" t="s">
        <v>145</v>
      </c>
      <c r="AV373" s="13" t="s">
        <v>145</v>
      </c>
      <c r="AW373" s="13" t="s">
        <v>31</v>
      </c>
      <c r="AX373" s="13" t="s">
        <v>75</v>
      </c>
      <c r="AY373" s="168" t="s">
        <v>137</v>
      </c>
    </row>
    <row r="374" spans="1:65" s="13" customFormat="1">
      <c r="B374" s="166"/>
      <c r="D374" s="167" t="s">
        <v>147</v>
      </c>
      <c r="E374" s="168" t="s">
        <v>1</v>
      </c>
      <c r="F374" s="169" t="s">
        <v>507</v>
      </c>
      <c r="H374" s="170">
        <v>22.536000000000001</v>
      </c>
      <c r="I374" s="171"/>
      <c r="L374" s="166"/>
      <c r="M374" s="172"/>
      <c r="N374" s="173"/>
      <c r="O374" s="173"/>
      <c r="P374" s="173"/>
      <c r="Q374" s="173"/>
      <c r="R374" s="173"/>
      <c r="S374" s="173"/>
      <c r="T374" s="174"/>
      <c r="AT374" s="168" t="s">
        <v>147</v>
      </c>
      <c r="AU374" s="168" t="s">
        <v>145</v>
      </c>
      <c r="AV374" s="13" t="s">
        <v>145</v>
      </c>
      <c r="AW374" s="13" t="s">
        <v>31</v>
      </c>
      <c r="AX374" s="13" t="s">
        <v>75</v>
      </c>
      <c r="AY374" s="168" t="s">
        <v>137</v>
      </c>
    </row>
    <row r="375" spans="1:65" s="13" customFormat="1">
      <c r="B375" s="166"/>
      <c r="D375" s="167" t="s">
        <v>147</v>
      </c>
      <c r="E375" s="168" t="s">
        <v>1</v>
      </c>
      <c r="F375" s="169" t="s">
        <v>508</v>
      </c>
      <c r="H375" s="170">
        <v>-2.16</v>
      </c>
      <c r="I375" s="171"/>
      <c r="L375" s="166"/>
      <c r="M375" s="172"/>
      <c r="N375" s="173"/>
      <c r="O375" s="173"/>
      <c r="P375" s="173"/>
      <c r="Q375" s="173"/>
      <c r="R375" s="173"/>
      <c r="S375" s="173"/>
      <c r="T375" s="174"/>
      <c r="AT375" s="168" t="s">
        <v>147</v>
      </c>
      <c r="AU375" s="168" t="s">
        <v>145</v>
      </c>
      <c r="AV375" s="13" t="s">
        <v>145</v>
      </c>
      <c r="AW375" s="13" t="s">
        <v>31</v>
      </c>
      <c r="AX375" s="13" t="s">
        <v>75</v>
      </c>
      <c r="AY375" s="168" t="s">
        <v>137</v>
      </c>
    </row>
    <row r="376" spans="1:65" s="13" customFormat="1">
      <c r="B376" s="166"/>
      <c r="D376" s="167" t="s">
        <v>147</v>
      </c>
      <c r="E376" s="168" t="s">
        <v>1</v>
      </c>
      <c r="F376" s="169" t="s">
        <v>509</v>
      </c>
      <c r="H376" s="170">
        <v>8.1999999999999993</v>
      </c>
      <c r="I376" s="171"/>
      <c r="L376" s="166"/>
      <c r="M376" s="172"/>
      <c r="N376" s="173"/>
      <c r="O376" s="173"/>
      <c r="P376" s="173"/>
      <c r="Q376" s="173"/>
      <c r="R376" s="173"/>
      <c r="S376" s="173"/>
      <c r="T376" s="174"/>
      <c r="AT376" s="168" t="s">
        <v>147</v>
      </c>
      <c r="AU376" s="168" t="s">
        <v>145</v>
      </c>
      <c r="AV376" s="13" t="s">
        <v>145</v>
      </c>
      <c r="AW376" s="13" t="s">
        <v>31</v>
      </c>
      <c r="AX376" s="13" t="s">
        <v>75</v>
      </c>
      <c r="AY376" s="168" t="s">
        <v>137</v>
      </c>
    </row>
    <row r="377" spans="1:65" s="14" customFormat="1">
      <c r="B377" s="175"/>
      <c r="D377" s="167" t="s">
        <v>147</v>
      </c>
      <c r="E377" s="176" t="s">
        <v>1</v>
      </c>
      <c r="F377" s="177" t="s">
        <v>149</v>
      </c>
      <c r="H377" s="178">
        <v>41.416000000000011</v>
      </c>
      <c r="I377" s="179"/>
      <c r="L377" s="175"/>
      <c r="M377" s="180"/>
      <c r="N377" s="181"/>
      <c r="O377" s="181"/>
      <c r="P377" s="181"/>
      <c r="Q377" s="181"/>
      <c r="R377" s="181"/>
      <c r="S377" s="181"/>
      <c r="T377" s="182"/>
      <c r="AT377" s="176" t="s">
        <v>147</v>
      </c>
      <c r="AU377" s="176" t="s">
        <v>145</v>
      </c>
      <c r="AV377" s="14" t="s">
        <v>144</v>
      </c>
      <c r="AW377" s="14" t="s">
        <v>31</v>
      </c>
      <c r="AX377" s="14" t="s">
        <v>82</v>
      </c>
      <c r="AY377" s="176" t="s">
        <v>137</v>
      </c>
    </row>
    <row r="378" spans="1:65" s="2" customFormat="1" ht="24.2" customHeight="1">
      <c r="A378" s="33"/>
      <c r="B378" s="151"/>
      <c r="C378" s="152" t="s">
        <v>510</v>
      </c>
      <c r="D378" s="152" t="s">
        <v>140</v>
      </c>
      <c r="E378" s="153" t="s">
        <v>511</v>
      </c>
      <c r="F378" s="154" t="s">
        <v>512</v>
      </c>
      <c r="G378" s="155" t="s">
        <v>191</v>
      </c>
      <c r="H378" s="156">
        <v>41.415999999999997</v>
      </c>
      <c r="I378" s="157"/>
      <c r="J378" s="158">
        <f t="shared" ref="J378:J387" si="0">ROUND(I378*H378,2)</f>
        <v>0</v>
      </c>
      <c r="K378" s="159"/>
      <c r="L378" s="34"/>
      <c r="M378" s="160" t="s">
        <v>1</v>
      </c>
      <c r="N378" s="161" t="s">
        <v>41</v>
      </c>
      <c r="O378" s="62"/>
      <c r="P378" s="162">
        <f t="shared" ref="P378:P387" si="1">O378*H378</f>
        <v>0</v>
      </c>
      <c r="Q378" s="162">
        <v>0</v>
      </c>
      <c r="R378" s="162">
        <f t="shared" ref="R378:R387" si="2">Q378*H378</f>
        <v>0</v>
      </c>
      <c r="S378" s="162">
        <v>8.0000000000000002E-3</v>
      </c>
      <c r="T378" s="163">
        <f t="shared" ref="T378:T387" si="3">S378*H378</f>
        <v>0.33132799999999996</v>
      </c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R378" s="164" t="s">
        <v>413</v>
      </c>
      <c r="AT378" s="164" t="s">
        <v>140</v>
      </c>
      <c r="AU378" s="164" t="s">
        <v>145</v>
      </c>
      <c r="AY378" s="18" t="s">
        <v>137</v>
      </c>
      <c r="BE378" s="165">
        <f t="shared" ref="BE378:BE387" si="4">IF(N378="základná",J378,0)</f>
        <v>0</v>
      </c>
      <c r="BF378" s="165">
        <f t="shared" ref="BF378:BF387" si="5">IF(N378="znížená",J378,0)</f>
        <v>0</v>
      </c>
      <c r="BG378" s="165">
        <f t="shared" ref="BG378:BG387" si="6">IF(N378="zákl. prenesená",J378,0)</f>
        <v>0</v>
      </c>
      <c r="BH378" s="165">
        <f t="shared" ref="BH378:BH387" si="7">IF(N378="zníž. prenesená",J378,0)</f>
        <v>0</v>
      </c>
      <c r="BI378" s="165">
        <f t="shared" ref="BI378:BI387" si="8">IF(N378="nulová",J378,0)</f>
        <v>0</v>
      </c>
      <c r="BJ378" s="18" t="s">
        <v>145</v>
      </c>
      <c r="BK378" s="165">
        <f t="shared" ref="BK378:BK387" si="9">ROUND(I378*H378,2)</f>
        <v>0</v>
      </c>
      <c r="BL378" s="18" t="s">
        <v>413</v>
      </c>
      <c r="BM378" s="164" t="s">
        <v>513</v>
      </c>
    </row>
    <row r="379" spans="1:65" s="2" customFormat="1" ht="16.5" customHeight="1">
      <c r="A379" s="33"/>
      <c r="B379" s="151"/>
      <c r="C379" s="152" t="s">
        <v>514</v>
      </c>
      <c r="D379" s="152" t="s">
        <v>140</v>
      </c>
      <c r="E379" s="153" t="s">
        <v>515</v>
      </c>
      <c r="F379" s="154" t="s">
        <v>516</v>
      </c>
      <c r="G379" s="155" t="s">
        <v>379</v>
      </c>
      <c r="H379" s="156">
        <v>4.8</v>
      </c>
      <c r="I379" s="157"/>
      <c r="J379" s="158">
        <f t="shared" si="0"/>
        <v>0</v>
      </c>
      <c r="K379" s="159"/>
      <c r="L379" s="34"/>
      <c r="M379" s="160" t="s">
        <v>1</v>
      </c>
      <c r="N379" s="161" t="s">
        <v>41</v>
      </c>
      <c r="O379" s="62"/>
      <c r="P379" s="162">
        <f t="shared" si="1"/>
        <v>0</v>
      </c>
      <c r="Q379" s="162">
        <v>1.8000000000000001E-4</v>
      </c>
      <c r="R379" s="162">
        <f t="shared" si="2"/>
        <v>8.6400000000000008E-4</v>
      </c>
      <c r="S379" s="162">
        <v>0</v>
      </c>
      <c r="T379" s="163">
        <f t="shared" si="3"/>
        <v>0</v>
      </c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R379" s="164" t="s">
        <v>413</v>
      </c>
      <c r="AT379" s="164" t="s">
        <v>140</v>
      </c>
      <c r="AU379" s="164" t="s">
        <v>145</v>
      </c>
      <c r="AY379" s="18" t="s">
        <v>137</v>
      </c>
      <c r="BE379" s="165">
        <f t="shared" si="4"/>
        <v>0</v>
      </c>
      <c r="BF379" s="165">
        <f t="shared" si="5"/>
        <v>0</v>
      </c>
      <c r="BG379" s="165">
        <f t="shared" si="6"/>
        <v>0</v>
      </c>
      <c r="BH379" s="165">
        <f t="shared" si="7"/>
        <v>0</v>
      </c>
      <c r="BI379" s="165">
        <f t="shared" si="8"/>
        <v>0</v>
      </c>
      <c r="BJ379" s="18" t="s">
        <v>145</v>
      </c>
      <c r="BK379" s="165">
        <f t="shared" si="9"/>
        <v>0</v>
      </c>
      <c r="BL379" s="18" t="s">
        <v>413</v>
      </c>
      <c r="BM379" s="164" t="s">
        <v>517</v>
      </c>
    </row>
    <row r="380" spans="1:65" s="2" customFormat="1" ht="33" customHeight="1">
      <c r="A380" s="33"/>
      <c r="B380" s="151"/>
      <c r="C380" s="190" t="s">
        <v>518</v>
      </c>
      <c r="D380" s="190" t="s">
        <v>181</v>
      </c>
      <c r="E380" s="191" t="s">
        <v>519</v>
      </c>
      <c r="F380" s="192" t="s">
        <v>520</v>
      </c>
      <c r="G380" s="193" t="s">
        <v>215</v>
      </c>
      <c r="H380" s="194">
        <v>4.8</v>
      </c>
      <c r="I380" s="195"/>
      <c r="J380" s="196">
        <f t="shared" si="0"/>
        <v>0</v>
      </c>
      <c r="K380" s="197"/>
      <c r="L380" s="198"/>
      <c r="M380" s="199" t="s">
        <v>1</v>
      </c>
      <c r="N380" s="200" t="s">
        <v>41</v>
      </c>
      <c r="O380" s="62"/>
      <c r="P380" s="162">
        <f t="shared" si="1"/>
        <v>0</v>
      </c>
      <c r="Q380" s="162">
        <v>5.7000000000000002E-2</v>
      </c>
      <c r="R380" s="162">
        <f t="shared" si="2"/>
        <v>0.27360000000000001</v>
      </c>
      <c r="S380" s="162">
        <v>0</v>
      </c>
      <c r="T380" s="163">
        <f t="shared" si="3"/>
        <v>0</v>
      </c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R380" s="164" t="s">
        <v>452</v>
      </c>
      <c r="AT380" s="164" t="s">
        <v>181</v>
      </c>
      <c r="AU380" s="164" t="s">
        <v>145</v>
      </c>
      <c r="AY380" s="18" t="s">
        <v>137</v>
      </c>
      <c r="BE380" s="165">
        <f t="shared" si="4"/>
        <v>0</v>
      </c>
      <c r="BF380" s="165">
        <f t="shared" si="5"/>
        <v>0</v>
      </c>
      <c r="BG380" s="165">
        <f t="shared" si="6"/>
        <v>0</v>
      </c>
      <c r="BH380" s="165">
        <f t="shared" si="7"/>
        <v>0</v>
      </c>
      <c r="BI380" s="165">
        <f t="shared" si="8"/>
        <v>0</v>
      </c>
      <c r="BJ380" s="18" t="s">
        <v>145</v>
      </c>
      <c r="BK380" s="165">
        <f t="shared" si="9"/>
        <v>0</v>
      </c>
      <c r="BL380" s="18" t="s">
        <v>413</v>
      </c>
      <c r="BM380" s="164" t="s">
        <v>521</v>
      </c>
    </row>
    <row r="381" spans="1:65" s="2" customFormat="1" ht="33" customHeight="1">
      <c r="A381" s="33"/>
      <c r="B381" s="151"/>
      <c r="C381" s="152" t="s">
        <v>522</v>
      </c>
      <c r="D381" s="152" t="s">
        <v>140</v>
      </c>
      <c r="E381" s="153" t="s">
        <v>523</v>
      </c>
      <c r="F381" s="154" t="s">
        <v>524</v>
      </c>
      <c r="G381" s="155" t="s">
        <v>215</v>
      </c>
      <c r="H381" s="156">
        <v>13</v>
      </c>
      <c r="I381" s="157"/>
      <c r="J381" s="158">
        <f t="shared" si="0"/>
        <v>0</v>
      </c>
      <c r="K381" s="159"/>
      <c r="L381" s="34"/>
      <c r="M381" s="160" t="s">
        <v>1</v>
      </c>
      <c r="N381" s="161" t="s">
        <v>41</v>
      </c>
      <c r="O381" s="62"/>
      <c r="P381" s="162">
        <f t="shared" si="1"/>
        <v>0</v>
      </c>
      <c r="Q381" s="162">
        <v>0</v>
      </c>
      <c r="R381" s="162">
        <f t="shared" si="2"/>
        <v>0</v>
      </c>
      <c r="S381" s="162">
        <v>0</v>
      </c>
      <c r="T381" s="163">
        <f t="shared" si="3"/>
        <v>0</v>
      </c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R381" s="164" t="s">
        <v>413</v>
      </c>
      <c r="AT381" s="164" t="s">
        <v>140</v>
      </c>
      <c r="AU381" s="164" t="s">
        <v>145</v>
      </c>
      <c r="AY381" s="18" t="s">
        <v>137</v>
      </c>
      <c r="BE381" s="165">
        <f t="shared" si="4"/>
        <v>0</v>
      </c>
      <c r="BF381" s="165">
        <f t="shared" si="5"/>
        <v>0</v>
      </c>
      <c r="BG381" s="165">
        <f t="shared" si="6"/>
        <v>0</v>
      </c>
      <c r="BH381" s="165">
        <f t="shared" si="7"/>
        <v>0</v>
      </c>
      <c r="BI381" s="165">
        <f t="shared" si="8"/>
        <v>0</v>
      </c>
      <c r="BJ381" s="18" t="s">
        <v>145</v>
      </c>
      <c r="BK381" s="165">
        <f t="shared" si="9"/>
        <v>0</v>
      </c>
      <c r="BL381" s="18" t="s">
        <v>413</v>
      </c>
      <c r="BM381" s="164" t="s">
        <v>525</v>
      </c>
    </row>
    <row r="382" spans="1:65" s="2" customFormat="1" ht="24.2" customHeight="1">
      <c r="A382" s="33"/>
      <c r="B382" s="151"/>
      <c r="C382" s="190" t="s">
        <v>526</v>
      </c>
      <c r="D382" s="190" t="s">
        <v>181</v>
      </c>
      <c r="E382" s="191" t="s">
        <v>527</v>
      </c>
      <c r="F382" s="192" t="s">
        <v>528</v>
      </c>
      <c r="G382" s="193" t="s">
        <v>215</v>
      </c>
      <c r="H382" s="194">
        <v>13</v>
      </c>
      <c r="I382" s="195"/>
      <c r="J382" s="196">
        <f t="shared" si="0"/>
        <v>0</v>
      </c>
      <c r="K382" s="197"/>
      <c r="L382" s="198"/>
      <c r="M382" s="199" t="s">
        <v>1</v>
      </c>
      <c r="N382" s="200" t="s">
        <v>41</v>
      </c>
      <c r="O382" s="62"/>
      <c r="P382" s="162">
        <f t="shared" si="1"/>
        <v>0</v>
      </c>
      <c r="Q382" s="162">
        <v>1E-3</v>
      </c>
      <c r="R382" s="162">
        <f t="shared" si="2"/>
        <v>1.3000000000000001E-2</v>
      </c>
      <c r="S382" s="162">
        <v>0</v>
      </c>
      <c r="T382" s="163">
        <f t="shared" si="3"/>
        <v>0</v>
      </c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R382" s="164" t="s">
        <v>452</v>
      </c>
      <c r="AT382" s="164" t="s">
        <v>181</v>
      </c>
      <c r="AU382" s="164" t="s">
        <v>145</v>
      </c>
      <c r="AY382" s="18" t="s">
        <v>137</v>
      </c>
      <c r="BE382" s="165">
        <f t="shared" si="4"/>
        <v>0</v>
      </c>
      <c r="BF382" s="165">
        <f t="shared" si="5"/>
        <v>0</v>
      </c>
      <c r="BG382" s="165">
        <f t="shared" si="6"/>
        <v>0</v>
      </c>
      <c r="BH382" s="165">
        <f t="shared" si="7"/>
        <v>0</v>
      </c>
      <c r="BI382" s="165">
        <f t="shared" si="8"/>
        <v>0</v>
      </c>
      <c r="BJ382" s="18" t="s">
        <v>145</v>
      </c>
      <c r="BK382" s="165">
        <f t="shared" si="9"/>
        <v>0</v>
      </c>
      <c r="BL382" s="18" t="s">
        <v>413</v>
      </c>
      <c r="BM382" s="164" t="s">
        <v>529</v>
      </c>
    </row>
    <row r="383" spans="1:65" s="2" customFormat="1" ht="37.9" customHeight="1">
      <c r="A383" s="33"/>
      <c r="B383" s="151"/>
      <c r="C383" s="190" t="s">
        <v>530</v>
      </c>
      <c r="D383" s="190" t="s">
        <v>181</v>
      </c>
      <c r="E383" s="191" t="s">
        <v>531</v>
      </c>
      <c r="F383" s="192" t="s">
        <v>532</v>
      </c>
      <c r="G383" s="193" t="s">
        <v>215</v>
      </c>
      <c r="H383" s="194">
        <v>13</v>
      </c>
      <c r="I383" s="195"/>
      <c r="J383" s="196">
        <f t="shared" si="0"/>
        <v>0</v>
      </c>
      <c r="K383" s="197"/>
      <c r="L383" s="198"/>
      <c r="M383" s="199" t="s">
        <v>1</v>
      </c>
      <c r="N383" s="200" t="s">
        <v>41</v>
      </c>
      <c r="O383" s="62"/>
      <c r="P383" s="162">
        <f t="shared" si="1"/>
        <v>0</v>
      </c>
      <c r="Q383" s="162">
        <v>2.5000000000000001E-2</v>
      </c>
      <c r="R383" s="162">
        <f t="shared" si="2"/>
        <v>0.32500000000000001</v>
      </c>
      <c r="S383" s="162">
        <v>0</v>
      </c>
      <c r="T383" s="163">
        <f t="shared" si="3"/>
        <v>0</v>
      </c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R383" s="164" t="s">
        <v>452</v>
      </c>
      <c r="AT383" s="164" t="s">
        <v>181</v>
      </c>
      <c r="AU383" s="164" t="s">
        <v>145</v>
      </c>
      <c r="AY383" s="18" t="s">
        <v>137</v>
      </c>
      <c r="BE383" s="165">
        <f t="shared" si="4"/>
        <v>0</v>
      </c>
      <c r="BF383" s="165">
        <f t="shared" si="5"/>
        <v>0</v>
      </c>
      <c r="BG383" s="165">
        <f t="shared" si="6"/>
        <v>0</v>
      </c>
      <c r="BH383" s="165">
        <f t="shared" si="7"/>
        <v>0</v>
      </c>
      <c r="BI383" s="165">
        <f t="shared" si="8"/>
        <v>0</v>
      </c>
      <c r="BJ383" s="18" t="s">
        <v>145</v>
      </c>
      <c r="BK383" s="165">
        <f t="shared" si="9"/>
        <v>0</v>
      </c>
      <c r="BL383" s="18" t="s">
        <v>413</v>
      </c>
      <c r="BM383" s="164" t="s">
        <v>533</v>
      </c>
    </row>
    <row r="384" spans="1:65" s="2" customFormat="1" ht="37.9" customHeight="1">
      <c r="A384" s="33"/>
      <c r="B384" s="151"/>
      <c r="C384" s="152" t="s">
        <v>534</v>
      </c>
      <c r="D384" s="152" t="s">
        <v>140</v>
      </c>
      <c r="E384" s="153" t="s">
        <v>535</v>
      </c>
      <c r="F384" s="154" t="s">
        <v>536</v>
      </c>
      <c r="G384" s="155" t="s">
        <v>215</v>
      </c>
      <c r="H384" s="156">
        <v>1</v>
      </c>
      <c r="I384" s="157"/>
      <c r="J384" s="158">
        <f t="shared" si="0"/>
        <v>0</v>
      </c>
      <c r="K384" s="159"/>
      <c r="L384" s="34"/>
      <c r="M384" s="160" t="s">
        <v>1</v>
      </c>
      <c r="N384" s="161" t="s">
        <v>41</v>
      </c>
      <c r="O384" s="62"/>
      <c r="P384" s="162">
        <f t="shared" si="1"/>
        <v>0</v>
      </c>
      <c r="Q384" s="162">
        <v>0</v>
      </c>
      <c r="R384" s="162">
        <f t="shared" si="2"/>
        <v>0</v>
      </c>
      <c r="S384" s="162">
        <v>0</v>
      </c>
      <c r="T384" s="163">
        <f t="shared" si="3"/>
        <v>0</v>
      </c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R384" s="164" t="s">
        <v>413</v>
      </c>
      <c r="AT384" s="164" t="s">
        <v>140</v>
      </c>
      <c r="AU384" s="164" t="s">
        <v>145</v>
      </c>
      <c r="AY384" s="18" t="s">
        <v>137</v>
      </c>
      <c r="BE384" s="165">
        <f t="shared" si="4"/>
        <v>0</v>
      </c>
      <c r="BF384" s="165">
        <f t="shared" si="5"/>
        <v>0</v>
      </c>
      <c r="BG384" s="165">
        <f t="shared" si="6"/>
        <v>0</v>
      </c>
      <c r="BH384" s="165">
        <f t="shared" si="7"/>
        <v>0</v>
      </c>
      <c r="BI384" s="165">
        <f t="shared" si="8"/>
        <v>0</v>
      </c>
      <c r="BJ384" s="18" t="s">
        <v>145</v>
      </c>
      <c r="BK384" s="165">
        <f t="shared" si="9"/>
        <v>0</v>
      </c>
      <c r="BL384" s="18" t="s">
        <v>413</v>
      </c>
      <c r="BM384" s="164" t="s">
        <v>537</v>
      </c>
    </row>
    <row r="385" spans="1:65" s="2" customFormat="1" ht="21.75" customHeight="1">
      <c r="A385" s="33"/>
      <c r="B385" s="151"/>
      <c r="C385" s="152" t="s">
        <v>538</v>
      </c>
      <c r="D385" s="152" t="s">
        <v>140</v>
      </c>
      <c r="E385" s="153" t="s">
        <v>539</v>
      </c>
      <c r="F385" s="154" t="s">
        <v>540</v>
      </c>
      <c r="G385" s="155" t="s">
        <v>215</v>
      </c>
      <c r="H385" s="156">
        <v>13</v>
      </c>
      <c r="I385" s="157"/>
      <c r="J385" s="158">
        <f t="shared" si="0"/>
        <v>0</v>
      </c>
      <c r="K385" s="159"/>
      <c r="L385" s="34"/>
      <c r="M385" s="160" t="s">
        <v>1</v>
      </c>
      <c r="N385" s="161" t="s">
        <v>41</v>
      </c>
      <c r="O385" s="62"/>
      <c r="P385" s="162">
        <f t="shared" si="1"/>
        <v>0</v>
      </c>
      <c r="Q385" s="162">
        <v>4.4999999999999999E-4</v>
      </c>
      <c r="R385" s="162">
        <f t="shared" si="2"/>
        <v>5.8500000000000002E-3</v>
      </c>
      <c r="S385" s="162">
        <v>0</v>
      </c>
      <c r="T385" s="163">
        <f t="shared" si="3"/>
        <v>0</v>
      </c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R385" s="164" t="s">
        <v>413</v>
      </c>
      <c r="AT385" s="164" t="s">
        <v>140</v>
      </c>
      <c r="AU385" s="164" t="s">
        <v>145</v>
      </c>
      <c r="AY385" s="18" t="s">
        <v>137</v>
      </c>
      <c r="BE385" s="165">
        <f t="shared" si="4"/>
        <v>0</v>
      </c>
      <c r="BF385" s="165">
        <f t="shared" si="5"/>
        <v>0</v>
      </c>
      <c r="BG385" s="165">
        <f t="shared" si="6"/>
        <v>0</v>
      </c>
      <c r="BH385" s="165">
        <f t="shared" si="7"/>
        <v>0</v>
      </c>
      <c r="BI385" s="165">
        <f t="shared" si="8"/>
        <v>0</v>
      </c>
      <c r="BJ385" s="18" t="s">
        <v>145</v>
      </c>
      <c r="BK385" s="165">
        <f t="shared" si="9"/>
        <v>0</v>
      </c>
      <c r="BL385" s="18" t="s">
        <v>413</v>
      </c>
      <c r="BM385" s="164" t="s">
        <v>541</v>
      </c>
    </row>
    <row r="386" spans="1:65" s="2" customFormat="1" ht="44.25" customHeight="1">
      <c r="A386" s="33"/>
      <c r="B386" s="151"/>
      <c r="C386" s="190" t="s">
        <v>542</v>
      </c>
      <c r="D386" s="190" t="s">
        <v>181</v>
      </c>
      <c r="E386" s="191" t="s">
        <v>543</v>
      </c>
      <c r="F386" s="192" t="s">
        <v>544</v>
      </c>
      <c r="G386" s="193" t="s">
        <v>215</v>
      </c>
      <c r="H386" s="194">
        <v>13</v>
      </c>
      <c r="I386" s="195"/>
      <c r="J386" s="196">
        <f t="shared" si="0"/>
        <v>0</v>
      </c>
      <c r="K386" s="197"/>
      <c r="L386" s="198"/>
      <c r="M386" s="199" t="s">
        <v>1</v>
      </c>
      <c r="N386" s="200" t="s">
        <v>41</v>
      </c>
      <c r="O386" s="62"/>
      <c r="P386" s="162">
        <f t="shared" si="1"/>
        <v>0</v>
      </c>
      <c r="Q386" s="162">
        <v>1.4999999999999999E-2</v>
      </c>
      <c r="R386" s="162">
        <f t="shared" si="2"/>
        <v>0.19500000000000001</v>
      </c>
      <c r="S386" s="162">
        <v>0</v>
      </c>
      <c r="T386" s="163">
        <f t="shared" si="3"/>
        <v>0</v>
      </c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R386" s="164" t="s">
        <v>452</v>
      </c>
      <c r="AT386" s="164" t="s">
        <v>181</v>
      </c>
      <c r="AU386" s="164" t="s">
        <v>145</v>
      </c>
      <c r="AY386" s="18" t="s">
        <v>137</v>
      </c>
      <c r="BE386" s="165">
        <f t="shared" si="4"/>
        <v>0</v>
      </c>
      <c r="BF386" s="165">
        <f t="shared" si="5"/>
        <v>0</v>
      </c>
      <c r="BG386" s="165">
        <f t="shared" si="6"/>
        <v>0</v>
      </c>
      <c r="BH386" s="165">
        <f t="shared" si="7"/>
        <v>0</v>
      </c>
      <c r="BI386" s="165">
        <f t="shared" si="8"/>
        <v>0</v>
      </c>
      <c r="BJ386" s="18" t="s">
        <v>145</v>
      </c>
      <c r="BK386" s="165">
        <f t="shared" si="9"/>
        <v>0</v>
      </c>
      <c r="BL386" s="18" t="s">
        <v>413</v>
      </c>
      <c r="BM386" s="164" t="s">
        <v>545</v>
      </c>
    </row>
    <row r="387" spans="1:65" s="2" customFormat="1" ht="24.2" customHeight="1">
      <c r="A387" s="33"/>
      <c r="B387" s="151"/>
      <c r="C387" s="152" t="s">
        <v>546</v>
      </c>
      <c r="D387" s="152" t="s">
        <v>140</v>
      </c>
      <c r="E387" s="153" t="s">
        <v>547</v>
      </c>
      <c r="F387" s="154" t="s">
        <v>548</v>
      </c>
      <c r="G387" s="155" t="s">
        <v>461</v>
      </c>
      <c r="H387" s="209"/>
      <c r="I387" s="157"/>
      <c r="J387" s="158">
        <f t="shared" si="0"/>
        <v>0</v>
      </c>
      <c r="K387" s="159"/>
      <c r="L387" s="34"/>
      <c r="M387" s="160" t="s">
        <v>1</v>
      </c>
      <c r="N387" s="161" t="s">
        <v>41</v>
      </c>
      <c r="O387" s="62"/>
      <c r="P387" s="162">
        <f t="shared" si="1"/>
        <v>0</v>
      </c>
      <c r="Q387" s="162">
        <v>0</v>
      </c>
      <c r="R387" s="162">
        <f t="shared" si="2"/>
        <v>0</v>
      </c>
      <c r="S387" s="162">
        <v>0</v>
      </c>
      <c r="T387" s="163">
        <f t="shared" si="3"/>
        <v>0</v>
      </c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R387" s="164" t="s">
        <v>413</v>
      </c>
      <c r="AT387" s="164" t="s">
        <v>140</v>
      </c>
      <c r="AU387" s="164" t="s">
        <v>145</v>
      </c>
      <c r="AY387" s="18" t="s">
        <v>137</v>
      </c>
      <c r="BE387" s="165">
        <f t="shared" si="4"/>
        <v>0</v>
      </c>
      <c r="BF387" s="165">
        <f t="shared" si="5"/>
        <v>0</v>
      </c>
      <c r="BG387" s="165">
        <f t="shared" si="6"/>
        <v>0</v>
      </c>
      <c r="BH387" s="165">
        <f t="shared" si="7"/>
        <v>0</v>
      </c>
      <c r="BI387" s="165">
        <f t="shared" si="8"/>
        <v>0</v>
      </c>
      <c r="BJ387" s="18" t="s">
        <v>145</v>
      </c>
      <c r="BK387" s="165">
        <f t="shared" si="9"/>
        <v>0</v>
      </c>
      <c r="BL387" s="18" t="s">
        <v>413</v>
      </c>
      <c r="BM387" s="164" t="s">
        <v>549</v>
      </c>
    </row>
    <row r="388" spans="1:65" s="12" customFormat="1" ht="22.9" customHeight="1">
      <c r="B388" s="138"/>
      <c r="D388" s="139" t="s">
        <v>74</v>
      </c>
      <c r="E388" s="149" t="s">
        <v>550</v>
      </c>
      <c r="F388" s="149" t="s">
        <v>551</v>
      </c>
      <c r="I388" s="141"/>
      <c r="J388" s="150">
        <f>BK388</f>
        <v>0</v>
      </c>
      <c r="L388" s="138"/>
      <c r="M388" s="143"/>
      <c r="N388" s="144"/>
      <c r="O388" s="144"/>
      <c r="P388" s="145">
        <f>SUM(P389:P410)</f>
        <v>0</v>
      </c>
      <c r="Q388" s="144"/>
      <c r="R388" s="145">
        <f>SUM(R389:R410)</f>
        <v>5.2954330000000001</v>
      </c>
      <c r="S388" s="144"/>
      <c r="T388" s="146">
        <f>SUM(T389:T410)</f>
        <v>0</v>
      </c>
      <c r="AR388" s="139" t="s">
        <v>145</v>
      </c>
      <c r="AT388" s="147" t="s">
        <v>74</v>
      </c>
      <c r="AU388" s="147" t="s">
        <v>82</v>
      </c>
      <c r="AY388" s="139" t="s">
        <v>137</v>
      </c>
      <c r="BK388" s="148">
        <f>SUM(BK389:BK410)</f>
        <v>0</v>
      </c>
    </row>
    <row r="389" spans="1:65" s="2" customFormat="1" ht="24.2" customHeight="1">
      <c r="A389" s="33"/>
      <c r="B389" s="151"/>
      <c r="C389" s="152" t="s">
        <v>552</v>
      </c>
      <c r="D389" s="152" t="s">
        <v>140</v>
      </c>
      <c r="E389" s="153" t="s">
        <v>553</v>
      </c>
      <c r="F389" s="154" t="s">
        <v>554</v>
      </c>
      <c r="G389" s="155" t="s">
        <v>191</v>
      </c>
      <c r="H389" s="156">
        <v>271.7</v>
      </c>
      <c r="I389" s="157"/>
      <c r="J389" s="158">
        <f>ROUND(I389*H389,2)</f>
        <v>0</v>
      </c>
      <c r="K389" s="159"/>
      <c r="L389" s="34"/>
      <c r="M389" s="160" t="s">
        <v>1</v>
      </c>
      <c r="N389" s="161" t="s">
        <v>41</v>
      </c>
      <c r="O389" s="62"/>
      <c r="P389" s="162">
        <f>O389*H389</f>
        <v>0</v>
      </c>
      <c r="Q389" s="162">
        <v>3.3700000000000002E-3</v>
      </c>
      <c r="R389" s="162">
        <f>Q389*H389</f>
        <v>0.91562900000000003</v>
      </c>
      <c r="S389" s="162">
        <v>0</v>
      </c>
      <c r="T389" s="163">
        <f>S389*H389</f>
        <v>0</v>
      </c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R389" s="164" t="s">
        <v>413</v>
      </c>
      <c r="AT389" s="164" t="s">
        <v>140</v>
      </c>
      <c r="AU389" s="164" t="s">
        <v>145</v>
      </c>
      <c r="AY389" s="18" t="s">
        <v>137</v>
      </c>
      <c r="BE389" s="165">
        <f>IF(N389="základná",J389,0)</f>
        <v>0</v>
      </c>
      <c r="BF389" s="165">
        <f>IF(N389="znížená",J389,0)</f>
        <v>0</v>
      </c>
      <c r="BG389" s="165">
        <f>IF(N389="zákl. prenesená",J389,0)</f>
        <v>0</v>
      </c>
      <c r="BH389" s="165">
        <f>IF(N389="zníž. prenesená",J389,0)</f>
        <v>0</v>
      </c>
      <c r="BI389" s="165">
        <f>IF(N389="nulová",J389,0)</f>
        <v>0</v>
      </c>
      <c r="BJ389" s="18" t="s">
        <v>145</v>
      </c>
      <c r="BK389" s="165">
        <f>ROUND(I389*H389,2)</f>
        <v>0</v>
      </c>
      <c r="BL389" s="18" t="s">
        <v>413</v>
      </c>
      <c r="BM389" s="164" t="s">
        <v>555</v>
      </c>
    </row>
    <row r="390" spans="1:65" s="13" customFormat="1">
      <c r="B390" s="166"/>
      <c r="D390" s="167" t="s">
        <v>147</v>
      </c>
      <c r="E390" s="168" t="s">
        <v>1</v>
      </c>
      <c r="F390" s="169" t="s">
        <v>360</v>
      </c>
      <c r="H390" s="170">
        <v>10.75</v>
      </c>
      <c r="I390" s="171"/>
      <c r="L390" s="166"/>
      <c r="M390" s="172"/>
      <c r="N390" s="173"/>
      <c r="O390" s="173"/>
      <c r="P390" s="173"/>
      <c r="Q390" s="173"/>
      <c r="R390" s="173"/>
      <c r="S390" s="173"/>
      <c r="T390" s="174"/>
      <c r="AT390" s="168" t="s">
        <v>147</v>
      </c>
      <c r="AU390" s="168" t="s">
        <v>145</v>
      </c>
      <c r="AV390" s="13" t="s">
        <v>145</v>
      </c>
      <c r="AW390" s="13" t="s">
        <v>31</v>
      </c>
      <c r="AX390" s="13" t="s">
        <v>75</v>
      </c>
      <c r="AY390" s="168" t="s">
        <v>137</v>
      </c>
    </row>
    <row r="391" spans="1:65" s="13" customFormat="1">
      <c r="B391" s="166"/>
      <c r="D391" s="167" t="s">
        <v>147</v>
      </c>
      <c r="E391" s="168" t="s">
        <v>1</v>
      </c>
      <c r="F391" s="169" t="s">
        <v>361</v>
      </c>
      <c r="H391" s="170">
        <v>4.67</v>
      </c>
      <c r="I391" s="171"/>
      <c r="L391" s="166"/>
      <c r="M391" s="172"/>
      <c r="N391" s="173"/>
      <c r="O391" s="173"/>
      <c r="P391" s="173"/>
      <c r="Q391" s="173"/>
      <c r="R391" s="173"/>
      <c r="S391" s="173"/>
      <c r="T391" s="174"/>
      <c r="AT391" s="168" t="s">
        <v>147</v>
      </c>
      <c r="AU391" s="168" t="s">
        <v>145</v>
      </c>
      <c r="AV391" s="13" t="s">
        <v>145</v>
      </c>
      <c r="AW391" s="13" t="s">
        <v>31</v>
      </c>
      <c r="AX391" s="13" t="s">
        <v>75</v>
      </c>
      <c r="AY391" s="168" t="s">
        <v>137</v>
      </c>
    </row>
    <row r="392" spans="1:65" s="13" customFormat="1">
      <c r="B392" s="166"/>
      <c r="D392" s="167" t="s">
        <v>147</v>
      </c>
      <c r="E392" s="168" t="s">
        <v>1</v>
      </c>
      <c r="F392" s="169" t="s">
        <v>362</v>
      </c>
      <c r="H392" s="170">
        <v>53.63</v>
      </c>
      <c r="I392" s="171"/>
      <c r="L392" s="166"/>
      <c r="M392" s="172"/>
      <c r="N392" s="173"/>
      <c r="O392" s="173"/>
      <c r="P392" s="173"/>
      <c r="Q392" s="173"/>
      <c r="R392" s="173"/>
      <c r="S392" s="173"/>
      <c r="T392" s="174"/>
      <c r="AT392" s="168" t="s">
        <v>147</v>
      </c>
      <c r="AU392" s="168" t="s">
        <v>145</v>
      </c>
      <c r="AV392" s="13" t="s">
        <v>145</v>
      </c>
      <c r="AW392" s="13" t="s">
        <v>31</v>
      </c>
      <c r="AX392" s="13" t="s">
        <v>75</v>
      </c>
      <c r="AY392" s="168" t="s">
        <v>137</v>
      </c>
    </row>
    <row r="393" spans="1:65" s="13" customFormat="1">
      <c r="B393" s="166"/>
      <c r="D393" s="167" t="s">
        <v>147</v>
      </c>
      <c r="E393" s="168" t="s">
        <v>1</v>
      </c>
      <c r="F393" s="169" t="s">
        <v>363</v>
      </c>
      <c r="H393" s="170">
        <v>107.63</v>
      </c>
      <c r="I393" s="171"/>
      <c r="L393" s="166"/>
      <c r="M393" s="172"/>
      <c r="N393" s="173"/>
      <c r="O393" s="173"/>
      <c r="P393" s="173"/>
      <c r="Q393" s="173"/>
      <c r="R393" s="173"/>
      <c r="S393" s="173"/>
      <c r="T393" s="174"/>
      <c r="AT393" s="168" t="s">
        <v>147</v>
      </c>
      <c r="AU393" s="168" t="s">
        <v>145</v>
      </c>
      <c r="AV393" s="13" t="s">
        <v>145</v>
      </c>
      <c r="AW393" s="13" t="s">
        <v>31</v>
      </c>
      <c r="AX393" s="13" t="s">
        <v>75</v>
      </c>
      <c r="AY393" s="168" t="s">
        <v>137</v>
      </c>
    </row>
    <row r="394" spans="1:65" s="13" customFormat="1">
      <c r="B394" s="166"/>
      <c r="D394" s="167" t="s">
        <v>147</v>
      </c>
      <c r="E394" s="168" t="s">
        <v>1</v>
      </c>
      <c r="F394" s="169" t="s">
        <v>364</v>
      </c>
      <c r="H394" s="170">
        <v>10.199999999999999</v>
      </c>
      <c r="I394" s="171"/>
      <c r="L394" s="166"/>
      <c r="M394" s="172"/>
      <c r="N394" s="173"/>
      <c r="O394" s="173"/>
      <c r="P394" s="173"/>
      <c r="Q394" s="173"/>
      <c r="R394" s="173"/>
      <c r="S394" s="173"/>
      <c r="T394" s="174"/>
      <c r="AT394" s="168" t="s">
        <v>147</v>
      </c>
      <c r="AU394" s="168" t="s">
        <v>145</v>
      </c>
      <c r="AV394" s="13" t="s">
        <v>145</v>
      </c>
      <c r="AW394" s="13" t="s">
        <v>31</v>
      </c>
      <c r="AX394" s="13" t="s">
        <v>75</v>
      </c>
      <c r="AY394" s="168" t="s">
        <v>137</v>
      </c>
    </row>
    <row r="395" spans="1:65" s="13" customFormat="1">
      <c r="B395" s="166"/>
      <c r="D395" s="167" t="s">
        <v>147</v>
      </c>
      <c r="E395" s="168" t="s">
        <v>1</v>
      </c>
      <c r="F395" s="169" t="s">
        <v>345</v>
      </c>
      <c r="H395" s="170">
        <v>3.1</v>
      </c>
      <c r="I395" s="171"/>
      <c r="L395" s="166"/>
      <c r="M395" s="172"/>
      <c r="N395" s="173"/>
      <c r="O395" s="173"/>
      <c r="P395" s="173"/>
      <c r="Q395" s="173"/>
      <c r="R395" s="173"/>
      <c r="S395" s="173"/>
      <c r="T395" s="174"/>
      <c r="AT395" s="168" t="s">
        <v>147</v>
      </c>
      <c r="AU395" s="168" t="s">
        <v>145</v>
      </c>
      <c r="AV395" s="13" t="s">
        <v>145</v>
      </c>
      <c r="AW395" s="13" t="s">
        <v>31</v>
      </c>
      <c r="AX395" s="13" t="s">
        <v>75</v>
      </c>
      <c r="AY395" s="168" t="s">
        <v>137</v>
      </c>
    </row>
    <row r="396" spans="1:65" s="13" customFormat="1">
      <c r="B396" s="166"/>
      <c r="D396" s="167" t="s">
        <v>147</v>
      </c>
      <c r="E396" s="168" t="s">
        <v>1</v>
      </c>
      <c r="F396" s="169" t="s">
        <v>346</v>
      </c>
      <c r="H396" s="170">
        <v>17.96</v>
      </c>
      <c r="I396" s="171"/>
      <c r="L396" s="166"/>
      <c r="M396" s="172"/>
      <c r="N396" s="173"/>
      <c r="O396" s="173"/>
      <c r="P396" s="173"/>
      <c r="Q396" s="173"/>
      <c r="R396" s="173"/>
      <c r="S396" s="173"/>
      <c r="T396" s="174"/>
      <c r="AT396" s="168" t="s">
        <v>147</v>
      </c>
      <c r="AU396" s="168" t="s">
        <v>145</v>
      </c>
      <c r="AV396" s="13" t="s">
        <v>145</v>
      </c>
      <c r="AW396" s="13" t="s">
        <v>31</v>
      </c>
      <c r="AX396" s="13" t="s">
        <v>75</v>
      </c>
      <c r="AY396" s="168" t="s">
        <v>137</v>
      </c>
    </row>
    <row r="397" spans="1:65" s="13" customFormat="1">
      <c r="B397" s="166"/>
      <c r="D397" s="167" t="s">
        <v>147</v>
      </c>
      <c r="E397" s="168" t="s">
        <v>1</v>
      </c>
      <c r="F397" s="169" t="s">
        <v>347</v>
      </c>
      <c r="H397" s="170">
        <v>2.85</v>
      </c>
      <c r="I397" s="171"/>
      <c r="L397" s="166"/>
      <c r="M397" s="172"/>
      <c r="N397" s="173"/>
      <c r="O397" s="173"/>
      <c r="P397" s="173"/>
      <c r="Q397" s="173"/>
      <c r="R397" s="173"/>
      <c r="S397" s="173"/>
      <c r="T397" s="174"/>
      <c r="AT397" s="168" t="s">
        <v>147</v>
      </c>
      <c r="AU397" s="168" t="s">
        <v>145</v>
      </c>
      <c r="AV397" s="13" t="s">
        <v>145</v>
      </c>
      <c r="AW397" s="13" t="s">
        <v>31</v>
      </c>
      <c r="AX397" s="13" t="s">
        <v>75</v>
      </c>
      <c r="AY397" s="168" t="s">
        <v>137</v>
      </c>
    </row>
    <row r="398" spans="1:65" s="13" customFormat="1">
      <c r="B398" s="166"/>
      <c r="D398" s="167" t="s">
        <v>147</v>
      </c>
      <c r="E398" s="168" t="s">
        <v>1</v>
      </c>
      <c r="F398" s="169" t="s">
        <v>348</v>
      </c>
      <c r="H398" s="170">
        <v>7.38</v>
      </c>
      <c r="I398" s="171"/>
      <c r="L398" s="166"/>
      <c r="M398" s="172"/>
      <c r="N398" s="173"/>
      <c r="O398" s="173"/>
      <c r="P398" s="173"/>
      <c r="Q398" s="173"/>
      <c r="R398" s="173"/>
      <c r="S398" s="173"/>
      <c r="T398" s="174"/>
      <c r="AT398" s="168" t="s">
        <v>147</v>
      </c>
      <c r="AU398" s="168" t="s">
        <v>145</v>
      </c>
      <c r="AV398" s="13" t="s">
        <v>145</v>
      </c>
      <c r="AW398" s="13" t="s">
        <v>31</v>
      </c>
      <c r="AX398" s="13" t="s">
        <v>75</v>
      </c>
      <c r="AY398" s="168" t="s">
        <v>137</v>
      </c>
    </row>
    <row r="399" spans="1:65" s="13" customFormat="1">
      <c r="B399" s="166"/>
      <c r="D399" s="167" t="s">
        <v>147</v>
      </c>
      <c r="E399" s="168" t="s">
        <v>1</v>
      </c>
      <c r="F399" s="169" t="s">
        <v>349</v>
      </c>
      <c r="H399" s="170">
        <v>1.5</v>
      </c>
      <c r="I399" s="171"/>
      <c r="L399" s="166"/>
      <c r="M399" s="172"/>
      <c r="N399" s="173"/>
      <c r="O399" s="173"/>
      <c r="P399" s="173"/>
      <c r="Q399" s="173"/>
      <c r="R399" s="173"/>
      <c r="S399" s="173"/>
      <c r="T399" s="174"/>
      <c r="AT399" s="168" t="s">
        <v>147</v>
      </c>
      <c r="AU399" s="168" t="s">
        <v>145</v>
      </c>
      <c r="AV399" s="13" t="s">
        <v>145</v>
      </c>
      <c r="AW399" s="13" t="s">
        <v>31</v>
      </c>
      <c r="AX399" s="13" t="s">
        <v>75</v>
      </c>
      <c r="AY399" s="168" t="s">
        <v>137</v>
      </c>
    </row>
    <row r="400" spans="1:65" s="13" customFormat="1">
      <c r="B400" s="166"/>
      <c r="D400" s="167" t="s">
        <v>147</v>
      </c>
      <c r="E400" s="168" t="s">
        <v>1</v>
      </c>
      <c r="F400" s="169" t="s">
        <v>350</v>
      </c>
      <c r="H400" s="170">
        <v>4.4800000000000004</v>
      </c>
      <c r="I400" s="171"/>
      <c r="L400" s="166"/>
      <c r="M400" s="172"/>
      <c r="N400" s="173"/>
      <c r="O400" s="173"/>
      <c r="P400" s="173"/>
      <c r="Q400" s="173"/>
      <c r="R400" s="173"/>
      <c r="S400" s="173"/>
      <c r="T400" s="174"/>
      <c r="AT400" s="168" t="s">
        <v>147</v>
      </c>
      <c r="AU400" s="168" t="s">
        <v>145</v>
      </c>
      <c r="AV400" s="13" t="s">
        <v>145</v>
      </c>
      <c r="AW400" s="13" t="s">
        <v>31</v>
      </c>
      <c r="AX400" s="13" t="s">
        <v>75</v>
      </c>
      <c r="AY400" s="168" t="s">
        <v>137</v>
      </c>
    </row>
    <row r="401" spans="1:65" s="13" customFormat="1">
      <c r="B401" s="166"/>
      <c r="D401" s="167" t="s">
        <v>147</v>
      </c>
      <c r="E401" s="168" t="s">
        <v>1</v>
      </c>
      <c r="F401" s="169" t="s">
        <v>351</v>
      </c>
      <c r="H401" s="170">
        <v>4.17</v>
      </c>
      <c r="I401" s="171"/>
      <c r="L401" s="166"/>
      <c r="M401" s="172"/>
      <c r="N401" s="173"/>
      <c r="O401" s="173"/>
      <c r="P401" s="173"/>
      <c r="Q401" s="173"/>
      <c r="R401" s="173"/>
      <c r="S401" s="173"/>
      <c r="T401" s="174"/>
      <c r="AT401" s="168" t="s">
        <v>147</v>
      </c>
      <c r="AU401" s="168" t="s">
        <v>145</v>
      </c>
      <c r="AV401" s="13" t="s">
        <v>145</v>
      </c>
      <c r="AW401" s="13" t="s">
        <v>31</v>
      </c>
      <c r="AX401" s="13" t="s">
        <v>75</v>
      </c>
      <c r="AY401" s="168" t="s">
        <v>137</v>
      </c>
    </row>
    <row r="402" spans="1:65" s="13" customFormat="1">
      <c r="B402" s="166"/>
      <c r="D402" s="167" t="s">
        <v>147</v>
      </c>
      <c r="E402" s="168" t="s">
        <v>1</v>
      </c>
      <c r="F402" s="169" t="s">
        <v>352</v>
      </c>
      <c r="H402" s="170">
        <v>4.3899999999999997</v>
      </c>
      <c r="I402" s="171"/>
      <c r="L402" s="166"/>
      <c r="M402" s="172"/>
      <c r="N402" s="173"/>
      <c r="O402" s="173"/>
      <c r="P402" s="173"/>
      <c r="Q402" s="173"/>
      <c r="R402" s="173"/>
      <c r="S402" s="173"/>
      <c r="T402" s="174"/>
      <c r="AT402" s="168" t="s">
        <v>147</v>
      </c>
      <c r="AU402" s="168" t="s">
        <v>145</v>
      </c>
      <c r="AV402" s="13" t="s">
        <v>145</v>
      </c>
      <c r="AW402" s="13" t="s">
        <v>31</v>
      </c>
      <c r="AX402" s="13" t="s">
        <v>75</v>
      </c>
      <c r="AY402" s="168" t="s">
        <v>137</v>
      </c>
    </row>
    <row r="403" spans="1:65" s="13" customFormat="1">
      <c r="B403" s="166"/>
      <c r="D403" s="167" t="s">
        <v>147</v>
      </c>
      <c r="E403" s="168" t="s">
        <v>1</v>
      </c>
      <c r="F403" s="169" t="s">
        <v>353</v>
      </c>
      <c r="H403" s="170">
        <v>5.89</v>
      </c>
      <c r="I403" s="171"/>
      <c r="L403" s="166"/>
      <c r="M403" s="172"/>
      <c r="N403" s="173"/>
      <c r="O403" s="173"/>
      <c r="P403" s="173"/>
      <c r="Q403" s="173"/>
      <c r="R403" s="173"/>
      <c r="S403" s="173"/>
      <c r="T403" s="174"/>
      <c r="AT403" s="168" t="s">
        <v>147</v>
      </c>
      <c r="AU403" s="168" t="s">
        <v>145</v>
      </c>
      <c r="AV403" s="13" t="s">
        <v>145</v>
      </c>
      <c r="AW403" s="13" t="s">
        <v>31</v>
      </c>
      <c r="AX403" s="13" t="s">
        <v>75</v>
      </c>
      <c r="AY403" s="168" t="s">
        <v>137</v>
      </c>
    </row>
    <row r="404" spans="1:65" s="13" customFormat="1">
      <c r="B404" s="166"/>
      <c r="D404" s="167" t="s">
        <v>147</v>
      </c>
      <c r="E404" s="168" t="s">
        <v>1</v>
      </c>
      <c r="F404" s="169" t="s">
        <v>354</v>
      </c>
      <c r="H404" s="170">
        <v>4.66</v>
      </c>
      <c r="I404" s="171"/>
      <c r="L404" s="166"/>
      <c r="M404" s="172"/>
      <c r="N404" s="173"/>
      <c r="O404" s="173"/>
      <c r="P404" s="173"/>
      <c r="Q404" s="173"/>
      <c r="R404" s="173"/>
      <c r="S404" s="173"/>
      <c r="T404" s="174"/>
      <c r="AT404" s="168" t="s">
        <v>147</v>
      </c>
      <c r="AU404" s="168" t="s">
        <v>145</v>
      </c>
      <c r="AV404" s="13" t="s">
        <v>145</v>
      </c>
      <c r="AW404" s="13" t="s">
        <v>31</v>
      </c>
      <c r="AX404" s="13" t="s">
        <v>75</v>
      </c>
      <c r="AY404" s="168" t="s">
        <v>137</v>
      </c>
    </row>
    <row r="405" spans="1:65" s="13" customFormat="1">
      <c r="B405" s="166"/>
      <c r="D405" s="167" t="s">
        <v>147</v>
      </c>
      <c r="E405" s="168" t="s">
        <v>1</v>
      </c>
      <c r="F405" s="169" t="s">
        <v>355</v>
      </c>
      <c r="H405" s="170">
        <v>6.34</v>
      </c>
      <c r="I405" s="171"/>
      <c r="L405" s="166"/>
      <c r="M405" s="172"/>
      <c r="N405" s="173"/>
      <c r="O405" s="173"/>
      <c r="P405" s="173"/>
      <c r="Q405" s="173"/>
      <c r="R405" s="173"/>
      <c r="S405" s="173"/>
      <c r="T405" s="174"/>
      <c r="AT405" s="168" t="s">
        <v>147</v>
      </c>
      <c r="AU405" s="168" t="s">
        <v>145</v>
      </c>
      <c r="AV405" s="13" t="s">
        <v>145</v>
      </c>
      <c r="AW405" s="13" t="s">
        <v>31</v>
      </c>
      <c r="AX405" s="13" t="s">
        <v>75</v>
      </c>
      <c r="AY405" s="168" t="s">
        <v>137</v>
      </c>
    </row>
    <row r="406" spans="1:65" s="13" customFormat="1">
      <c r="B406" s="166"/>
      <c r="D406" s="167" t="s">
        <v>147</v>
      </c>
      <c r="E406" s="168" t="s">
        <v>1</v>
      </c>
      <c r="F406" s="169" t="s">
        <v>356</v>
      </c>
      <c r="H406" s="170">
        <v>22.1</v>
      </c>
      <c r="I406" s="171"/>
      <c r="L406" s="166"/>
      <c r="M406" s="172"/>
      <c r="N406" s="173"/>
      <c r="O406" s="173"/>
      <c r="P406" s="173"/>
      <c r="Q406" s="173"/>
      <c r="R406" s="173"/>
      <c r="S406" s="173"/>
      <c r="T406" s="174"/>
      <c r="AT406" s="168" t="s">
        <v>147</v>
      </c>
      <c r="AU406" s="168" t="s">
        <v>145</v>
      </c>
      <c r="AV406" s="13" t="s">
        <v>145</v>
      </c>
      <c r="AW406" s="13" t="s">
        <v>31</v>
      </c>
      <c r="AX406" s="13" t="s">
        <v>75</v>
      </c>
      <c r="AY406" s="168" t="s">
        <v>137</v>
      </c>
    </row>
    <row r="407" spans="1:65" s="14" customFormat="1">
      <c r="B407" s="175"/>
      <c r="D407" s="167" t="s">
        <v>147</v>
      </c>
      <c r="E407" s="176" t="s">
        <v>1</v>
      </c>
      <c r="F407" s="177" t="s">
        <v>149</v>
      </c>
      <c r="H407" s="178">
        <v>271.69999999999993</v>
      </c>
      <c r="I407" s="179"/>
      <c r="L407" s="175"/>
      <c r="M407" s="180"/>
      <c r="N407" s="181"/>
      <c r="O407" s="181"/>
      <c r="P407" s="181"/>
      <c r="Q407" s="181"/>
      <c r="R407" s="181"/>
      <c r="S407" s="181"/>
      <c r="T407" s="182"/>
      <c r="AT407" s="176" t="s">
        <v>147</v>
      </c>
      <c r="AU407" s="176" t="s">
        <v>145</v>
      </c>
      <c r="AV407" s="14" t="s">
        <v>144</v>
      </c>
      <c r="AW407" s="14" t="s">
        <v>31</v>
      </c>
      <c r="AX407" s="14" t="s">
        <v>82</v>
      </c>
      <c r="AY407" s="176" t="s">
        <v>137</v>
      </c>
    </row>
    <row r="408" spans="1:65" s="2" customFormat="1" ht="16.5" customHeight="1">
      <c r="A408" s="33"/>
      <c r="B408" s="151"/>
      <c r="C408" s="190" t="s">
        <v>556</v>
      </c>
      <c r="D408" s="190" t="s">
        <v>181</v>
      </c>
      <c r="E408" s="191" t="s">
        <v>557</v>
      </c>
      <c r="F408" s="192" t="s">
        <v>558</v>
      </c>
      <c r="G408" s="193" t="s">
        <v>191</v>
      </c>
      <c r="H408" s="194">
        <v>282.56799999999998</v>
      </c>
      <c r="I408" s="195"/>
      <c r="J408" s="196">
        <f>ROUND(I408*H408,2)</f>
        <v>0</v>
      </c>
      <c r="K408" s="197"/>
      <c r="L408" s="198"/>
      <c r="M408" s="199" t="s">
        <v>1</v>
      </c>
      <c r="N408" s="200" t="s">
        <v>41</v>
      </c>
      <c r="O408" s="62"/>
      <c r="P408" s="162">
        <f>O408*H408</f>
        <v>0</v>
      </c>
      <c r="Q408" s="162">
        <v>1.55E-2</v>
      </c>
      <c r="R408" s="162">
        <f>Q408*H408</f>
        <v>4.379804</v>
      </c>
      <c r="S408" s="162">
        <v>0</v>
      </c>
      <c r="T408" s="163">
        <f>S408*H408</f>
        <v>0</v>
      </c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R408" s="164" t="s">
        <v>452</v>
      </c>
      <c r="AT408" s="164" t="s">
        <v>181</v>
      </c>
      <c r="AU408" s="164" t="s">
        <v>145</v>
      </c>
      <c r="AY408" s="18" t="s">
        <v>137</v>
      </c>
      <c r="BE408" s="165">
        <f>IF(N408="základná",J408,0)</f>
        <v>0</v>
      </c>
      <c r="BF408" s="165">
        <f>IF(N408="znížená",J408,0)</f>
        <v>0</v>
      </c>
      <c r="BG408" s="165">
        <f>IF(N408="zákl. prenesená",J408,0)</f>
        <v>0</v>
      </c>
      <c r="BH408" s="165">
        <f>IF(N408="zníž. prenesená",J408,0)</f>
        <v>0</v>
      </c>
      <c r="BI408" s="165">
        <f>IF(N408="nulová",J408,0)</f>
        <v>0</v>
      </c>
      <c r="BJ408" s="18" t="s">
        <v>145</v>
      </c>
      <c r="BK408" s="165">
        <f>ROUND(I408*H408,2)</f>
        <v>0</v>
      </c>
      <c r="BL408" s="18" t="s">
        <v>413</v>
      </c>
      <c r="BM408" s="164" t="s">
        <v>559</v>
      </c>
    </row>
    <row r="409" spans="1:65" s="13" customFormat="1">
      <c r="B409" s="166"/>
      <c r="D409" s="167" t="s">
        <v>147</v>
      </c>
      <c r="F409" s="169" t="s">
        <v>560</v>
      </c>
      <c r="H409" s="170">
        <v>282.56799999999998</v>
      </c>
      <c r="I409" s="171"/>
      <c r="L409" s="166"/>
      <c r="M409" s="172"/>
      <c r="N409" s="173"/>
      <c r="O409" s="173"/>
      <c r="P409" s="173"/>
      <c r="Q409" s="173"/>
      <c r="R409" s="173"/>
      <c r="S409" s="173"/>
      <c r="T409" s="174"/>
      <c r="AT409" s="168" t="s">
        <v>147</v>
      </c>
      <c r="AU409" s="168" t="s">
        <v>145</v>
      </c>
      <c r="AV409" s="13" t="s">
        <v>145</v>
      </c>
      <c r="AW409" s="13" t="s">
        <v>3</v>
      </c>
      <c r="AX409" s="13" t="s">
        <v>82</v>
      </c>
      <c r="AY409" s="168" t="s">
        <v>137</v>
      </c>
    </row>
    <row r="410" spans="1:65" s="2" customFormat="1" ht="24.2" customHeight="1">
      <c r="A410" s="33"/>
      <c r="B410" s="151"/>
      <c r="C410" s="152" t="s">
        <v>561</v>
      </c>
      <c r="D410" s="152" t="s">
        <v>140</v>
      </c>
      <c r="E410" s="153" t="s">
        <v>562</v>
      </c>
      <c r="F410" s="154" t="s">
        <v>563</v>
      </c>
      <c r="G410" s="155" t="s">
        <v>461</v>
      </c>
      <c r="H410" s="209"/>
      <c r="I410" s="157"/>
      <c r="J410" s="158">
        <f>ROUND(I410*H410,2)</f>
        <v>0</v>
      </c>
      <c r="K410" s="159"/>
      <c r="L410" s="34"/>
      <c r="M410" s="160" t="s">
        <v>1</v>
      </c>
      <c r="N410" s="161" t="s">
        <v>41</v>
      </c>
      <c r="O410" s="62"/>
      <c r="P410" s="162">
        <f>O410*H410</f>
        <v>0</v>
      </c>
      <c r="Q410" s="162">
        <v>0</v>
      </c>
      <c r="R410" s="162">
        <f>Q410*H410</f>
        <v>0</v>
      </c>
      <c r="S410" s="162">
        <v>0</v>
      </c>
      <c r="T410" s="163">
        <f>S410*H410</f>
        <v>0</v>
      </c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R410" s="164" t="s">
        <v>413</v>
      </c>
      <c r="AT410" s="164" t="s">
        <v>140</v>
      </c>
      <c r="AU410" s="164" t="s">
        <v>145</v>
      </c>
      <c r="AY410" s="18" t="s">
        <v>137</v>
      </c>
      <c r="BE410" s="165">
        <f>IF(N410="základná",J410,0)</f>
        <v>0</v>
      </c>
      <c r="BF410" s="165">
        <f>IF(N410="znížená",J410,0)</f>
        <v>0</v>
      </c>
      <c r="BG410" s="165">
        <f>IF(N410="zákl. prenesená",J410,0)</f>
        <v>0</v>
      </c>
      <c r="BH410" s="165">
        <f>IF(N410="zníž. prenesená",J410,0)</f>
        <v>0</v>
      </c>
      <c r="BI410" s="165">
        <f>IF(N410="nulová",J410,0)</f>
        <v>0</v>
      </c>
      <c r="BJ410" s="18" t="s">
        <v>145</v>
      </c>
      <c r="BK410" s="165">
        <f>ROUND(I410*H410,2)</f>
        <v>0</v>
      </c>
      <c r="BL410" s="18" t="s">
        <v>413</v>
      </c>
      <c r="BM410" s="164" t="s">
        <v>564</v>
      </c>
    </row>
    <row r="411" spans="1:65" s="12" customFormat="1" ht="22.9" customHeight="1">
      <c r="B411" s="138"/>
      <c r="D411" s="139" t="s">
        <v>74</v>
      </c>
      <c r="E411" s="149" t="s">
        <v>565</v>
      </c>
      <c r="F411" s="149" t="s">
        <v>566</v>
      </c>
      <c r="I411" s="141"/>
      <c r="J411" s="150">
        <f>BK411</f>
        <v>0</v>
      </c>
      <c r="L411" s="138"/>
      <c r="M411" s="143"/>
      <c r="N411" s="144"/>
      <c r="O411" s="144"/>
      <c r="P411" s="145">
        <f>SUM(P412:P424)</f>
        <v>0</v>
      </c>
      <c r="Q411" s="144"/>
      <c r="R411" s="145">
        <f>SUM(R412:R424)</f>
        <v>0.88884207999999998</v>
      </c>
      <c r="S411" s="144"/>
      <c r="T411" s="146">
        <f>SUM(T412:T424)</f>
        <v>0</v>
      </c>
      <c r="AR411" s="139" t="s">
        <v>145</v>
      </c>
      <c r="AT411" s="147" t="s">
        <v>74</v>
      </c>
      <c r="AU411" s="147" t="s">
        <v>82</v>
      </c>
      <c r="AY411" s="139" t="s">
        <v>137</v>
      </c>
      <c r="BK411" s="148">
        <f>SUM(BK412:BK424)</f>
        <v>0</v>
      </c>
    </row>
    <row r="412" spans="1:65" s="2" customFormat="1" ht="24.2" customHeight="1">
      <c r="A412" s="33"/>
      <c r="B412" s="151"/>
      <c r="C412" s="152" t="s">
        <v>567</v>
      </c>
      <c r="D412" s="152" t="s">
        <v>140</v>
      </c>
      <c r="E412" s="153" t="s">
        <v>568</v>
      </c>
      <c r="F412" s="154" t="s">
        <v>569</v>
      </c>
      <c r="G412" s="155" t="s">
        <v>191</v>
      </c>
      <c r="H412" s="156">
        <v>65.703999999999994</v>
      </c>
      <c r="I412" s="157"/>
      <c r="J412" s="158">
        <f>ROUND(I412*H412,2)</f>
        <v>0</v>
      </c>
      <c r="K412" s="159"/>
      <c r="L412" s="34"/>
      <c r="M412" s="160" t="s">
        <v>1</v>
      </c>
      <c r="N412" s="161" t="s">
        <v>41</v>
      </c>
      <c r="O412" s="62"/>
      <c r="P412" s="162">
        <f>O412*H412</f>
        <v>0</v>
      </c>
      <c r="Q412" s="162">
        <v>2.9199999999999999E-3</v>
      </c>
      <c r="R412" s="162">
        <f>Q412*H412</f>
        <v>0.19185567999999997</v>
      </c>
      <c r="S412" s="162">
        <v>0</v>
      </c>
      <c r="T412" s="163">
        <f>S412*H412</f>
        <v>0</v>
      </c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R412" s="164" t="s">
        <v>413</v>
      </c>
      <c r="AT412" s="164" t="s">
        <v>140</v>
      </c>
      <c r="AU412" s="164" t="s">
        <v>145</v>
      </c>
      <c r="AY412" s="18" t="s">
        <v>137</v>
      </c>
      <c r="BE412" s="165">
        <f>IF(N412="základná",J412,0)</f>
        <v>0</v>
      </c>
      <c r="BF412" s="165">
        <f>IF(N412="znížená",J412,0)</f>
        <v>0</v>
      </c>
      <c r="BG412" s="165">
        <f>IF(N412="zákl. prenesená",J412,0)</f>
        <v>0</v>
      </c>
      <c r="BH412" s="165">
        <f>IF(N412="zníž. prenesená",J412,0)</f>
        <v>0</v>
      </c>
      <c r="BI412" s="165">
        <f>IF(N412="nulová",J412,0)</f>
        <v>0</v>
      </c>
      <c r="BJ412" s="18" t="s">
        <v>145</v>
      </c>
      <c r="BK412" s="165">
        <f>ROUND(I412*H412,2)</f>
        <v>0</v>
      </c>
      <c r="BL412" s="18" t="s">
        <v>413</v>
      </c>
      <c r="BM412" s="164" t="s">
        <v>570</v>
      </c>
    </row>
    <row r="413" spans="1:65" s="13" customFormat="1">
      <c r="B413" s="166"/>
      <c r="D413" s="167" t="s">
        <v>147</v>
      </c>
      <c r="E413" s="168" t="s">
        <v>1</v>
      </c>
      <c r="F413" s="169" t="s">
        <v>571</v>
      </c>
      <c r="H413" s="170">
        <v>7.1440000000000001</v>
      </c>
      <c r="I413" s="171"/>
      <c r="L413" s="166"/>
      <c r="M413" s="172"/>
      <c r="N413" s="173"/>
      <c r="O413" s="173"/>
      <c r="P413" s="173"/>
      <c r="Q413" s="173"/>
      <c r="R413" s="173"/>
      <c r="S413" s="173"/>
      <c r="T413" s="174"/>
      <c r="AT413" s="168" t="s">
        <v>147</v>
      </c>
      <c r="AU413" s="168" t="s">
        <v>145</v>
      </c>
      <c r="AV413" s="13" t="s">
        <v>145</v>
      </c>
      <c r="AW413" s="13" t="s">
        <v>31</v>
      </c>
      <c r="AX413" s="13" t="s">
        <v>75</v>
      </c>
      <c r="AY413" s="168" t="s">
        <v>137</v>
      </c>
    </row>
    <row r="414" spans="1:65" s="13" customFormat="1">
      <c r="B414" s="166"/>
      <c r="D414" s="167" t="s">
        <v>147</v>
      </c>
      <c r="E414" s="168" t="s">
        <v>1</v>
      </c>
      <c r="F414" s="169" t="s">
        <v>572</v>
      </c>
      <c r="H414" s="170">
        <v>13.72</v>
      </c>
      <c r="I414" s="171"/>
      <c r="L414" s="166"/>
      <c r="M414" s="172"/>
      <c r="N414" s="173"/>
      <c r="O414" s="173"/>
      <c r="P414" s="173"/>
      <c r="Q414" s="173"/>
      <c r="R414" s="173"/>
      <c r="S414" s="173"/>
      <c r="T414" s="174"/>
      <c r="AT414" s="168" t="s">
        <v>147</v>
      </c>
      <c r="AU414" s="168" t="s">
        <v>145</v>
      </c>
      <c r="AV414" s="13" t="s">
        <v>145</v>
      </c>
      <c r="AW414" s="13" t="s">
        <v>31</v>
      </c>
      <c r="AX414" s="13" t="s">
        <v>75</v>
      </c>
      <c r="AY414" s="168" t="s">
        <v>137</v>
      </c>
    </row>
    <row r="415" spans="1:65" s="13" customFormat="1">
      <c r="B415" s="166"/>
      <c r="D415" s="167" t="s">
        <v>147</v>
      </c>
      <c r="E415" s="168" t="s">
        <v>1</v>
      </c>
      <c r="F415" s="169" t="s">
        <v>316</v>
      </c>
      <c r="H415" s="170">
        <v>-1.8</v>
      </c>
      <c r="I415" s="171"/>
      <c r="L415" s="166"/>
      <c r="M415" s="172"/>
      <c r="N415" s="173"/>
      <c r="O415" s="173"/>
      <c r="P415" s="173"/>
      <c r="Q415" s="173"/>
      <c r="R415" s="173"/>
      <c r="S415" s="173"/>
      <c r="T415" s="174"/>
      <c r="AT415" s="168" t="s">
        <v>147</v>
      </c>
      <c r="AU415" s="168" t="s">
        <v>145</v>
      </c>
      <c r="AV415" s="13" t="s">
        <v>145</v>
      </c>
      <c r="AW415" s="13" t="s">
        <v>31</v>
      </c>
      <c r="AX415" s="13" t="s">
        <v>75</v>
      </c>
      <c r="AY415" s="168" t="s">
        <v>137</v>
      </c>
    </row>
    <row r="416" spans="1:65" s="13" customFormat="1">
      <c r="B416" s="166"/>
      <c r="D416" s="167" t="s">
        <v>147</v>
      </c>
      <c r="E416" s="168" t="s">
        <v>1</v>
      </c>
      <c r="F416" s="169" t="s">
        <v>573</v>
      </c>
      <c r="H416" s="170">
        <v>25.96</v>
      </c>
      <c r="I416" s="171"/>
      <c r="L416" s="166"/>
      <c r="M416" s="172"/>
      <c r="N416" s="173"/>
      <c r="O416" s="173"/>
      <c r="P416" s="173"/>
      <c r="Q416" s="173"/>
      <c r="R416" s="173"/>
      <c r="S416" s="173"/>
      <c r="T416" s="174"/>
      <c r="AT416" s="168" t="s">
        <v>147</v>
      </c>
      <c r="AU416" s="168" t="s">
        <v>145</v>
      </c>
      <c r="AV416" s="13" t="s">
        <v>145</v>
      </c>
      <c r="AW416" s="13" t="s">
        <v>31</v>
      </c>
      <c r="AX416" s="13" t="s">
        <v>75</v>
      </c>
      <c r="AY416" s="168" t="s">
        <v>137</v>
      </c>
    </row>
    <row r="417" spans="1:65" s="13" customFormat="1">
      <c r="B417" s="166"/>
      <c r="D417" s="167" t="s">
        <v>147</v>
      </c>
      <c r="E417" s="168" t="s">
        <v>1</v>
      </c>
      <c r="F417" s="169" t="s">
        <v>323</v>
      </c>
      <c r="H417" s="170">
        <v>-2.64</v>
      </c>
      <c r="I417" s="171"/>
      <c r="L417" s="166"/>
      <c r="M417" s="172"/>
      <c r="N417" s="173"/>
      <c r="O417" s="173"/>
      <c r="P417" s="173"/>
      <c r="Q417" s="173"/>
      <c r="R417" s="173"/>
      <c r="S417" s="173"/>
      <c r="T417" s="174"/>
      <c r="AT417" s="168" t="s">
        <v>147</v>
      </c>
      <c r="AU417" s="168" t="s">
        <v>145</v>
      </c>
      <c r="AV417" s="13" t="s">
        <v>145</v>
      </c>
      <c r="AW417" s="13" t="s">
        <v>31</v>
      </c>
      <c r="AX417" s="13" t="s">
        <v>75</v>
      </c>
      <c r="AY417" s="168" t="s">
        <v>137</v>
      </c>
    </row>
    <row r="418" spans="1:65" s="13" customFormat="1">
      <c r="B418" s="166"/>
      <c r="D418" s="167" t="s">
        <v>147</v>
      </c>
      <c r="E418" s="168" t="s">
        <v>1</v>
      </c>
      <c r="F418" s="169" t="s">
        <v>574</v>
      </c>
      <c r="H418" s="170">
        <v>25.96</v>
      </c>
      <c r="I418" s="171"/>
      <c r="L418" s="166"/>
      <c r="M418" s="172"/>
      <c r="N418" s="173"/>
      <c r="O418" s="173"/>
      <c r="P418" s="173"/>
      <c r="Q418" s="173"/>
      <c r="R418" s="173"/>
      <c r="S418" s="173"/>
      <c r="T418" s="174"/>
      <c r="AT418" s="168" t="s">
        <v>147</v>
      </c>
      <c r="AU418" s="168" t="s">
        <v>145</v>
      </c>
      <c r="AV418" s="13" t="s">
        <v>145</v>
      </c>
      <c r="AW418" s="13" t="s">
        <v>31</v>
      </c>
      <c r="AX418" s="13" t="s">
        <v>75</v>
      </c>
      <c r="AY418" s="168" t="s">
        <v>137</v>
      </c>
    </row>
    <row r="419" spans="1:65" s="13" customFormat="1">
      <c r="B419" s="166"/>
      <c r="D419" s="167" t="s">
        <v>147</v>
      </c>
      <c r="E419" s="168" t="s">
        <v>1</v>
      </c>
      <c r="F419" s="169" t="s">
        <v>323</v>
      </c>
      <c r="H419" s="170">
        <v>-2.64</v>
      </c>
      <c r="I419" s="171"/>
      <c r="L419" s="166"/>
      <c r="M419" s="172"/>
      <c r="N419" s="173"/>
      <c r="O419" s="173"/>
      <c r="P419" s="173"/>
      <c r="Q419" s="173"/>
      <c r="R419" s="173"/>
      <c r="S419" s="173"/>
      <c r="T419" s="174"/>
      <c r="AT419" s="168" t="s">
        <v>147</v>
      </c>
      <c r="AU419" s="168" t="s">
        <v>145</v>
      </c>
      <c r="AV419" s="13" t="s">
        <v>145</v>
      </c>
      <c r="AW419" s="13" t="s">
        <v>31</v>
      </c>
      <c r="AX419" s="13" t="s">
        <v>75</v>
      </c>
      <c r="AY419" s="168" t="s">
        <v>137</v>
      </c>
    </row>
    <row r="420" spans="1:65" s="16" customFormat="1">
      <c r="B420" s="201"/>
      <c r="D420" s="167" t="s">
        <v>147</v>
      </c>
      <c r="E420" s="202" t="s">
        <v>1</v>
      </c>
      <c r="F420" s="203" t="s">
        <v>329</v>
      </c>
      <c r="H420" s="204">
        <v>65.703999999999994</v>
      </c>
      <c r="I420" s="205"/>
      <c r="L420" s="201"/>
      <c r="M420" s="206"/>
      <c r="N420" s="207"/>
      <c r="O420" s="207"/>
      <c r="P420" s="207"/>
      <c r="Q420" s="207"/>
      <c r="R420" s="207"/>
      <c r="S420" s="207"/>
      <c r="T420" s="208"/>
      <c r="AT420" s="202" t="s">
        <v>147</v>
      </c>
      <c r="AU420" s="202" t="s">
        <v>145</v>
      </c>
      <c r="AV420" s="16" t="s">
        <v>210</v>
      </c>
      <c r="AW420" s="16" t="s">
        <v>31</v>
      </c>
      <c r="AX420" s="16" t="s">
        <v>75</v>
      </c>
      <c r="AY420" s="202" t="s">
        <v>137</v>
      </c>
    </row>
    <row r="421" spans="1:65" s="14" customFormat="1">
      <c r="B421" s="175"/>
      <c r="D421" s="167" t="s">
        <v>147</v>
      </c>
      <c r="E421" s="176" t="s">
        <v>1</v>
      </c>
      <c r="F421" s="177" t="s">
        <v>149</v>
      </c>
      <c r="H421" s="178">
        <v>65.703999999999994</v>
      </c>
      <c r="I421" s="179"/>
      <c r="L421" s="175"/>
      <c r="M421" s="180"/>
      <c r="N421" s="181"/>
      <c r="O421" s="181"/>
      <c r="P421" s="181"/>
      <c r="Q421" s="181"/>
      <c r="R421" s="181"/>
      <c r="S421" s="181"/>
      <c r="T421" s="182"/>
      <c r="AT421" s="176" t="s">
        <v>147</v>
      </c>
      <c r="AU421" s="176" t="s">
        <v>145</v>
      </c>
      <c r="AV421" s="14" t="s">
        <v>144</v>
      </c>
      <c r="AW421" s="14" t="s">
        <v>31</v>
      </c>
      <c r="AX421" s="14" t="s">
        <v>82</v>
      </c>
      <c r="AY421" s="176" t="s">
        <v>137</v>
      </c>
    </row>
    <row r="422" spans="1:65" s="2" customFormat="1" ht="16.5" customHeight="1">
      <c r="A422" s="33"/>
      <c r="B422" s="151"/>
      <c r="C422" s="190" t="s">
        <v>575</v>
      </c>
      <c r="D422" s="190" t="s">
        <v>181</v>
      </c>
      <c r="E422" s="191" t="s">
        <v>576</v>
      </c>
      <c r="F422" s="192" t="s">
        <v>577</v>
      </c>
      <c r="G422" s="193" t="s">
        <v>191</v>
      </c>
      <c r="H422" s="194">
        <v>68.331999999999994</v>
      </c>
      <c r="I422" s="195"/>
      <c r="J422" s="196">
        <f>ROUND(I422*H422,2)</f>
        <v>0</v>
      </c>
      <c r="K422" s="197"/>
      <c r="L422" s="198"/>
      <c r="M422" s="199" t="s">
        <v>1</v>
      </c>
      <c r="N422" s="200" t="s">
        <v>41</v>
      </c>
      <c r="O422" s="62"/>
      <c r="P422" s="162">
        <f>O422*H422</f>
        <v>0</v>
      </c>
      <c r="Q422" s="162">
        <v>1.0200000000000001E-2</v>
      </c>
      <c r="R422" s="162">
        <f>Q422*H422</f>
        <v>0.69698640000000001</v>
      </c>
      <c r="S422" s="162">
        <v>0</v>
      </c>
      <c r="T422" s="163">
        <f>S422*H422</f>
        <v>0</v>
      </c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R422" s="164" t="s">
        <v>452</v>
      </c>
      <c r="AT422" s="164" t="s">
        <v>181</v>
      </c>
      <c r="AU422" s="164" t="s">
        <v>145</v>
      </c>
      <c r="AY422" s="18" t="s">
        <v>137</v>
      </c>
      <c r="BE422" s="165">
        <f>IF(N422="základná",J422,0)</f>
        <v>0</v>
      </c>
      <c r="BF422" s="165">
        <f>IF(N422="znížená",J422,0)</f>
        <v>0</v>
      </c>
      <c r="BG422" s="165">
        <f>IF(N422="zákl. prenesená",J422,0)</f>
        <v>0</v>
      </c>
      <c r="BH422" s="165">
        <f>IF(N422="zníž. prenesená",J422,0)</f>
        <v>0</v>
      </c>
      <c r="BI422" s="165">
        <f>IF(N422="nulová",J422,0)</f>
        <v>0</v>
      </c>
      <c r="BJ422" s="18" t="s">
        <v>145</v>
      </c>
      <c r="BK422" s="165">
        <f>ROUND(I422*H422,2)</f>
        <v>0</v>
      </c>
      <c r="BL422" s="18" t="s">
        <v>413</v>
      </c>
      <c r="BM422" s="164" t="s">
        <v>578</v>
      </c>
    </row>
    <row r="423" spans="1:65" s="13" customFormat="1">
      <c r="B423" s="166"/>
      <c r="D423" s="167" t="s">
        <v>147</v>
      </c>
      <c r="F423" s="169" t="s">
        <v>579</v>
      </c>
      <c r="H423" s="170">
        <v>68.331999999999994</v>
      </c>
      <c r="I423" s="171"/>
      <c r="L423" s="166"/>
      <c r="M423" s="172"/>
      <c r="N423" s="173"/>
      <c r="O423" s="173"/>
      <c r="P423" s="173"/>
      <c r="Q423" s="173"/>
      <c r="R423" s="173"/>
      <c r="S423" s="173"/>
      <c r="T423" s="174"/>
      <c r="AT423" s="168" t="s">
        <v>147</v>
      </c>
      <c r="AU423" s="168" t="s">
        <v>145</v>
      </c>
      <c r="AV423" s="13" t="s">
        <v>145</v>
      </c>
      <c r="AW423" s="13" t="s">
        <v>3</v>
      </c>
      <c r="AX423" s="13" t="s">
        <v>82</v>
      </c>
      <c r="AY423" s="168" t="s">
        <v>137</v>
      </c>
    </row>
    <row r="424" spans="1:65" s="2" customFormat="1" ht="24.2" customHeight="1">
      <c r="A424" s="33"/>
      <c r="B424" s="151"/>
      <c r="C424" s="152" t="s">
        <v>580</v>
      </c>
      <c r="D424" s="152" t="s">
        <v>140</v>
      </c>
      <c r="E424" s="153" t="s">
        <v>581</v>
      </c>
      <c r="F424" s="154" t="s">
        <v>582</v>
      </c>
      <c r="G424" s="155" t="s">
        <v>461</v>
      </c>
      <c r="H424" s="209"/>
      <c r="I424" s="157"/>
      <c r="J424" s="158">
        <f>ROUND(I424*H424,2)</f>
        <v>0</v>
      </c>
      <c r="K424" s="159"/>
      <c r="L424" s="34"/>
      <c r="M424" s="160" t="s">
        <v>1</v>
      </c>
      <c r="N424" s="161" t="s">
        <v>41</v>
      </c>
      <c r="O424" s="62"/>
      <c r="P424" s="162">
        <f>O424*H424</f>
        <v>0</v>
      </c>
      <c r="Q424" s="162">
        <v>0</v>
      </c>
      <c r="R424" s="162">
        <f>Q424*H424</f>
        <v>0</v>
      </c>
      <c r="S424" s="162">
        <v>0</v>
      </c>
      <c r="T424" s="163">
        <f>S424*H424</f>
        <v>0</v>
      </c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R424" s="164" t="s">
        <v>413</v>
      </c>
      <c r="AT424" s="164" t="s">
        <v>140</v>
      </c>
      <c r="AU424" s="164" t="s">
        <v>145</v>
      </c>
      <c r="AY424" s="18" t="s">
        <v>137</v>
      </c>
      <c r="BE424" s="165">
        <f>IF(N424="základná",J424,0)</f>
        <v>0</v>
      </c>
      <c r="BF424" s="165">
        <f>IF(N424="znížená",J424,0)</f>
        <v>0</v>
      </c>
      <c r="BG424" s="165">
        <f>IF(N424="zákl. prenesená",J424,0)</f>
        <v>0</v>
      </c>
      <c r="BH424" s="165">
        <f>IF(N424="zníž. prenesená",J424,0)</f>
        <v>0</v>
      </c>
      <c r="BI424" s="165">
        <f>IF(N424="nulová",J424,0)</f>
        <v>0</v>
      </c>
      <c r="BJ424" s="18" t="s">
        <v>145</v>
      </c>
      <c r="BK424" s="165">
        <f>ROUND(I424*H424,2)</f>
        <v>0</v>
      </c>
      <c r="BL424" s="18" t="s">
        <v>413</v>
      </c>
      <c r="BM424" s="164" t="s">
        <v>583</v>
      </c>
    </row>
    <row r="425" spans="1:65" s="12" customFormat="1" ht="22.9" customHeight="1">
      <c r="B425" s="138"/>
      <c r="D425" s="139" t="s">
        <v>74</v>
      </c>
      <c r="E425" s="149" t="s">
        <v>584</v>
      </c>
      <c r="F425" s="149" t="s">
        <v>585</v>
      </c>
      <c r="I425" s="141"/>
      <c r="J425" s="150">
        <f>BK425</f>
        <v>0</v>
      </c>
      <c r="L425" s="138"/>
      <c r="M425" s="143"/>
      <c r="N425" s="144"/>
      <c r="O425" s="144"/>
      <c r="P425" s="145">
        <f>SUM(P426:P433)</f>
        <v>0</v>
      </c>
      <c r="Q425" s="144"/>
      <c r="R425" s="145">
        <f>SUM(R426:R433)</f>
        <v>0.10078499999999999</v>
      </c>
      <c r="S425" s="144"/>
      <c r="T425" s="146">
        <f>SUM(T426:T433)</f>
        <v>0</v>
      </c>
      <c r="AR425" s="139" t="s">
        <v>145</v>
      </c>
      <c r="AT425" s="147" t="s">
        <v>74</v>
      </c>
      <c r="AU425" s="147" t="s">
        <v>82</v>
      </c>
      <c r="AY425" s="139" t="s">
        <v>137</v>
      </c>
      <c r="BK425" s="148">
        <f>SUM(BK426:BK433)</f>
        <v>0</v>
      </c>
    </row>
    <row r="426" spans="1:65" s="2" customFormat="1" ht="24.2" customHeight="1">
      <c r="A426" s="33"/>
      <c r="B426" s="151"/>
      <c r="C426" s="152" t="s">
        <v>586</v>
      </c>
      <c r="D426" s="152" t="s">
        <v>140</v>
      </c>
      <c r="E426" s="153" t="s">
        <v>587</v>
      </c>
      <c r="F426" s="154" t="s">
        <v>588</v>
      </c>
      <c r="G426" s="155" t="s">
        <v>191</v>
      </c>
      <c r="H426" s="156">
        <v>55.62</v>
      </c>
      <c r="I426" s="157"/>
      <c r="J426" s="158">
        <f>ROUND(I426*H426,2)</f>
        <v>0</v>
      </c>
      <c r="K426" s="159"/>
      <c r="L426" s="34"/>
      <c r="M426" s="160" t="s">
        <v>1</v>
      </c>
      <c r="N426" s="161" t="s">
        <v>41</v>
      </c>
      <c r="O426" s="62"/>
      <c r="P426" s="162">
        <f>O426*H426</f>
        <v>0</v>
      </c>
      <c r="Q426" s="162">
        <v>0</v>
      </c>
      <c r="R426" s="162">
        <f>Q426*H426</f>
        <v>0</v>
      </c>
      <c r="S426" s="162">
        <v>0</v>
      </c>
      <c r="T426" s="163">
        <f>S426*H426</f>
        <v>0</v>
      </c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R426" s="164" t="s">
        <v>413</v>
      </c>
      <c r="AT426" s="164" t="s">
        <v>140</v>
      </c>
      <c r="AU426" s="164" t="s">
        <v>145</v>
      </c>
      <c r="AY426" s="18" t="s">
        <v>137</v>
      </c>
      <c r="BE426" s="165">
        <f>IF(N426="základná",J426,0)</f>
        <v>0</v>
      </c>
      <c r="BF426" s="165">
        <f>IF(N426="znížená",J426,0)</f>
        <v>0</v>
      </c>
      <c r="BG426" s="165">
        <f>IF(N426="zákl. prenesená",J426,0)</f>
        <v>0</v>
      </c>
      <c r="BH426" s="165">
        <f>IF(N426="zníž. prenesená",J426,0)</f>
        <v>0</v>
      </c>
      <c r="BI426" s="165">
        <f>IF(N426="nulová",J426,0)</f>
        <v>0</v>
      </c>
      <c r="BJ426" s="18" t="s">
        <v>145</v>
      </c>
      <c r="BK426" s="165">
        <f>ROUND(I426*H426,2)</f>
        <v>0</v>
      </c>
      <c r="BL426" s="18" t="s">
        <v>413</v>
      </c>
      <c r="BM426" s="164" t="s">
        <v>589</v>
      </c>
    </row>
    <row r="427" spans="1:65" s="2" customFormat="1" ht="24.2" customHeight="1">
      <c r="A427" s="33"/>
      <c r="B427" s="151"/>
      <c r="C427" s="152" t="s">
        <v>590</v>
      </c>
      <c r="D427" s="152" t="s">
        <v>140</v>
      </c>
      <c r="E427" s="153" t="s">
        <v>591</v>
      </c>
      <c r="F427" s="154" t="s">
        <v>592</v>
      </c>
      <c r="G427" s="155" t="s">
        <v>191</v>
      </c>
      <c r="H427" s="156">
        <v>55.62</v>
      </c>
      <c r="I427" s="157"/>
      <c r="J427" s="158">
        <f>ROUND(I427*H427,2)</f>
        <v>0</v>
      </c>
      <c r="K427" s="159"/>
      <c r="L427" s="34"/>
      <c r="M427" s="160" t="s">
        <v>1</v>
      </c>
      <c r="N427" s="161" t="s">
        <v>41</v>
      </c>
      <c r="O427" s="62"/>
      <c r="P427" s="162">
        <f>O427*H427</f>
        <v>0</v>
      </c>
      <c r="Q427" s="162">
        <v>2.0000000000000001E-4</v>
      </c>
      <c r="R427" s="162">
        <f>Q427*H427</f>
        <v>1.1124E-2</v>
      </c>
      <c r="S427" s="162">
        <v>0</v>
      </c>
      <c r="T427" s="163">
        <f>S427*H427</f>
        <v>0</v>
      </c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R427" s="164" t="s">
        <v>413</v>
      </c>
      <c r="AT427" s="164" t="s">
        <v>140</v>
      </c>
      <c r="AU427" s="164" t="s">
        <v>145</v>
      </c>
      <c r="AY427" s="18" t="s">
        <v>137</v>
      </c>
      <c r="BE427" s="165">
        <f>IF(N427="základná",J427,0)</f>
        <v>0</v>
      </c>
      <c r="BF427" s="165">
        <f>IF(N427="znížená",J427,0)</f>
        <v>0</v>
      </c>
      <c r="BG427" s="165">
        <f>IF(N427="zákl. prenesená",J427,0)</f>
        <v>0</v>
      </c>
      <c r="BH427" s="165">
        <f>IF(N427="zníž. prenesená",J427,0)</f>
        <v>0</v>
      </c>
      <c r="BI427" s="165">
        <f>IF(N427="nulová",J427,0)</f>
        <v>0</v>
      </c>
      <c r="BJ427" s="18" t="s">
        <v>145</v>
      </c>
      <c r="BK427" s="165">
        <f>ROUND(I427*H427,2)</f>
        <v>0</v>
      </c>
      <c r="BL427" s="18" t="s">
        <v>413</v>
      </c>
      <c r="BM427" s="164" t="s">
        <v>593</v>
      </c>
    </row>
    <row r="428" spans="1:65" s="13" customFormat="1">
      <c r="B428" s="166"/>
      <c r="D428" s="167" t="s">
        <v>147</v>
      </c>
      <c r="E428" s="168" t="s">
        <v>1</v>
      </c>
      <c r="F428" s="169" t="s">
        <v>374</v>
      </c>
      <c r="H428" s="170">
        <v>55.62</v>
      </c>
      <c r="I428" s="171"/>
      <c r="L428" s="166"/>
      <c r="M428" s="172"/>
      <c r="N428" s="173"/>
      <c r="O428" s="173"/>
      <c r="P428" s="173"/>
      <c r="Q428" s="173"/>
      <c r="R428" s="173"/>
      <c r="S428" s="173"/>
      <c r="T428" s="174"/>
      <c r="AT428" s="168" t="s">
        <v>147</v>
      </c>
      <c r="AU428" s="168" t="s">
        <v>145</v>
      </c>
      <c r="AV428" s="13" t="s">
        <v>145</v>
      </c>
      <c r="AW428" s="13" t="s">
        <v>31</v>
      </c>
      <c r="AX428" s="13" t="s">
        <v>75</v>
      </c>
      <c r="AY428" s="168" t="s">
        <v>137</v>
      </c>
    </row>
    <row r="429" spans="1:65" s="14" customFormat="1">
      <c r="B429" s="175"/>
      <c r="D429" s="167" t="s">
        <v>147</v>
      </c>
      <c r="E429" s="176" t="s">
        <v>1</v>
      </c>
      <c r="F429" s="177" t="s">
        <v>149</v>
      </c>
      <c r="H429" s="178">
        <v>55.62</v>
      </c>
      <c r="I429" s="179"/>
      <c r="L429" s="175"/>
      <c r="M429" s="180"/>
      <c r="N429" s="181"/>
      <c r="O429" s="181"/>
      <c r="P429" s="181"/>
      <c r="Q429" s="181"/>
      <c r="R429" s="181"/>
      <c r="S429" s="181"/>
      <c r="T429" s="182"/>
      <c r="AT429" s="176" t="s">
        <v>147</v>
      </c>
      <c r="AU429" s="176" t="s">
        <v>145</v>
      </c>
      <c r="AV429" s="14" t="s">
        <v>144</v>
      </c>
      <c r="AW429" s="14" t="s">
        <v>31</v>
      </c>
      <c r="AX429" s="14" t="s">
        <v>82</v>
      </c>
      <c r="AY429" s="176" t="s">
        <v>137</v>
      </c>
    </row>
    <row r="430" spans="1:65" s="2" customFormat="1" ht="24.2" customHeight="1">
      <c r="A430" s="33"/>
      <c r="B430" s="151"/>
      <c r="C430" s="152" t="s">
        <v>594</v>
      </c>
      <c r="D430" s="152" t="s">
        <v>140</v>
      </c>
      <c r="E430" s="153" t="s">
        <v>595</v>
      </c>
      <c r="F430" s="154" t="s">
        <v>596</v>
      </c>
      <c r="G430" s="155" t="s">
        <v>191</v>
      </c>
      <c r="H430" s="156">
        <v>629</v>
      </c>
      <c r="I430" s="157"/>
      <c r="J430" s="158">
        <f>ROUND(I430*H430,2)</f>
        <v>0</v>
      </c>
      <c r="K430" s="159"/>
      <c r="L430" s="34"/>
      <c r="M430" s="160" t="s">
        <v>1</v>
      </c>
      <c r="N430" s="161" t="s">
        <v>41</v>
      </c>
      <c r="O430" s="62"/>
      <c r="P430" s="162">
        <f>O430*H430</f>
        <v>0</v>
      </c>
      <c r="Q430" s="162">
        <v>0</v>
      </c>
      <c r="R430" s="162">
        <f>Q430*H430</f>
        <v>0</v>
      </c>
      <c r="S430" s="162">
        <v>0</v>
      </c>
      <c r="T430" s="163">
        <f>S430*H430</f>
        <v>0</v>
      </c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R430" s="164" t="s">
        <v>413</v>
      </c>
      <c r="AT430" s="164" t="s">
        <v>140</v>
      </c>
      <c r="AU430" s="164" t="s">
        <v>145</v>
      </c>
      <c r="AY430" s="18" t="s">
        <v>137</v>
      </c>
      <c r="BE430" s="165">
        <f>IF(N430="základná",J430,0)</f>
        <v>0</v>
      </c>
      <c r="BF430" s="165">
        <f>IF(N430="znížená",J430,0)</f>
        <v>0</v>
      </c>
      <c r="BG430" s="165">
        <f>IF(N430="zákl. prenesená",J430,0)</f>
        <v>0</v>
      </c>
      <c r="BH430" s="165">
        <f>IF(N430="zníž. prenesená",J430,0)</f>
        <v>0</v>
      </c>
      <c r="BI430" s="165">
        <f>IF(N430="nulová",J430,0)</f>
        <v>0</v>
      </c>
      <c r="BJ430" s="18" t="s">
        <v>145</v>
      </c>
      <c r="BK430" s="165">
        <f>ROUND(I430*H430,2)</f>
        <v>0</v>
      </c>
      <c r="BL430" s="18" t="s">
        <v>413</v>
      </c>
      <c r="BM430" s="164" t="s">
        <v>597</v>
      </c>
    </row>
    <row r="431" spans="1:65" s="2" customFormat="1" ht="33" customHeight="1">
      <c r="A431" s="33"/>
      <c r="B431" s="151"/>
      <c r="C431" s="152" t="s">
        <v>598</v>
      </c>
      <c r="D431" s="152" t="s">
        <v>140</v>
      </c>
      <c r="E431" s="153" t="s">
        <v>599</v>
      </c>
      <c r="F431" s="154" t="s">
        <v>600</v>
      </c>
      <c r="G431" s="155" t="s">
        <v>191</v>
      </c>
      <c r="H431" s="156">
        <v>271.7</v>
      </c>
      <c r="I431" s="157"/>
      <c r="J431" s="158">
        <f>ROUND(I431*H431,2)</f>
        <v>0</v>
      </c>
      <c r="K431" s="159"/>
      <c r="L431" s="34"/>
      <c r="M431" s="160" t="s">
        <v>1</v>
      </c>
      <c r="N431" s="161" t="s">
        <v>41</v>
      </c>
      <c r="O431" s="62"/>
      <c r="P431" s="162">
        <f>O431*H431</f>
        <v>0</v>
      </c>
      <c r="Q431" s="162">
        <v>3.3E-4</v>
      </c>
      <c r="R431" s="162">
        <f>Q431*H431</f>
        <v>8.9660999999999991E-2</v>
      </c>
      <c r="S431" s="162">
        <v>0</v>
      </c>
      <c r="T431" s="163">
        <f>S431*H431</f>
        <v>0</v>
      </c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R431" s="164" t="s">
        <v>413</v>
      </c>
      <c r="AT431" s="164" t="s">
        <v>140</v>
      </c>
      <c r="AU431" s="164" t="s">
        <v>145</v>
      </c>
      <c r="AY431" s="18" t="s">
        <v>137</v>
      </c>
      <c r="BE431" s="165">
        <f>IF(N431="základná",J431,0)</f>
        <v>0</v>
      </c>
      <c r="BF431" s="165">
        <f>IF(N431="znížená",J431,0)</f>
        <v>0</v>
      </c>
      <c r="BG431" s="165">
        <f>IF(N431="zákl. prenesená",J431,0)</f>
        <v>0</v>
      </c>
      <c r="BH431" s="165">
        <f>IF(N431="zníž. prenesená",J431,0)</f>
        <v>0</v>
      </c>
      <c r="BI431" s="165">
        <f>IF(N431="nulová",J431,0)</f>
        <v>0</v>
      </c>
      <c r="BJ431" s="18" t="s">
        <v>145</v>
      </c>
      <c r="BK431" s="165">
        <f>ROUND(I431*H431,2)</f>
        <v>0</v>
      </c>
      <c r="BL431" s="18" t="s">
        <v>413</v>
      </c>
      <c r="BM431" s="164" t="s">
        <v>601</v>
      </c>
    </row>
    <row r="432" spans="1:65" s="13" customFormat="1">
      <c r="B432" s="166"/>
      <c r="D432" s="167" t="s">
        <v>147</v>
      </c>
      <c r="E432" s="168" t="s">
        <v>1</v>
      </c>
      <c r="F432" s="169" t="s">
        <v>602</v>
      </c>
      <c r="H432" s="170">
        <v>271.7</v>
      </c>
      <c r="I432" s="171"/>
      <c r="L432" s="166"/>
      <c r="M432" s="172"/>
      <c r="N432" s="173"/>
      <c r="O432" s="173"/>
      <c r="P432" s="173"/>
      <c r="Q432" s="173"/>
      <c r="R432" s="173"/>
      <c r="S432" s="173"/>
      <c r="T432" s="174"/>
      <c r="AT432" s="168" t="s">
        <v>147</v>
      </c>
      <c r="AU432" s="168" t="s">
        <v>145</v>
      </c>
      <c r="AV432" s="13" t="s">
        <v>145</v>
      </c>
      <c r="AW432" s="13" t="s">
        <v>31</v>
      </c>
      <c r="AX432" s="13" t="s">
        <v>75</v>
      </c>
      <c r="AY432" s="168" t="s">
        <v>137</v>
      </c>
    </row>
    <row r="433" spans="1:65" s="14" customFormat="1">
      <c r="B433" s="175"/>
      <c r="D433" s="167" t="s">
        <v>147</v>
      </c>
      <c r="E433" s="176" t="s">
        <v>1</v>
      </c>
      <c r="F433" s="177" t="s">
        <v>149</v>
      </c>
      <c r="H433" s="178">
        <v>271.7</v>
      </c>
      <c r="I433" s="179"/>
      <c r="L433" s="175"/>
      <c r="M433" s="180"/>
      <c r="N433" s="181"/>
      <c r="O433" s="181"/>
      <c r="P433" s="181"/>
      <c r="Q433" s="181"/>
      <c r="R433" s="181"/>
      <c r="S433" s="181"/>
      <c r="T433" s="182"/>
      <c r="AT433" s="176" t="s">
        <v>147</v>
      </c>
      <c r="AU433" s="176" t="s">
        <v>145</v>
      </c>
      <c r="AV433" s="14" t="s">
        <v>144</v>
      </c>
      <c r="AW433" s="14" t="s">
        <v>31</v>
      </c>
      <c r="AX433" s="14" t="s">
        <v>82</v>
      </c>
      <c r="AY433" s="176" t="s">
        <v>137</v>
      </c>
    </row>
    <row r="434" spans="1:65" s="12" customFormat="1" ht="22.9" customHeight="1">
      <c r="B434" s="138"/>
      <c r="D434" s="139" t="s">
        <v>74</v>
      </c>
      <c r="E434" s="149" t="s">
        <v>603</v>
      </c>
      <c r="F434" s="149" t="s">
        <v>604</v>
      </c>
      <c r="I434" s="141"/>
      <c r="J434" s="150">
        <f>BK434</f>
        <v>0</v>
      </c>
      <c r="L434" s="138"/>
      <c r="M434" s="143"/>
      <c r="N434" s="144"/>
      <c r="O434" s="144"/>
      <c r="P434" s="145">
        <f>SUM(P435:P438)</f>
        <v>0</v>
      </c>
      <c r="Q434" s="144"/>
      <c r="R434" s="145">
        <f>SUM(R435:R438)</f>
        <v>0.15052028000000001</v>
      </c>
      <c r="S434" s="144"/>
      <c r="T434" s="146">
        <f>SUM(T435:T438)</f>
        <v>0</v>
      </c>
      <c r="AR434" s="139" t="s">
        <v>145</v>
      </c>
      <c r="AT434" s="147" t="s">
        <v>74</v>
      </c>
      <c r="AU434" s="147" t="s">
        <v>82</v>
      </c>
      <c r="AY434" s="139" t="s">
        <v>137</v>
      </c>
      <c r="BK434" s="148">
        <f>SUM(BK435:BK438)</f>
        <v>0</v>
      </c>
    </row>
    <row r="435" spans="1:65" s="2" customFormat="1" ht="24.2" customHeight="1">
      <c r="A435" s="33"/>
      <c r="B435" s="151"/>
      <c r="C435" s="152" t="s">
        <v>605</v>
      </c>
      <c r="D435" s="152" t="s">
        <v>140</v>
      </c>
      <c r="E435" s="153" t="s">
        <v>606</v>
      </c>
      <c r="F435" s="154" t="s">
        <v>607</v>
      </c>
      <c r="G435" s="155" t="s">
        <v>191</v>
      </c>
      <c r="H435" s="156">
        <v>654.43600000000004</v>
      </c>
      <c r="I435" s="157"/>
      <c r="J435" s="158">
        <f>ROUND(I435*H435,2)</f>
        <v>0</v>
      </c>
      <c r="K435" s="159"/>
      <c r="L435" s="34"/>
      <c r="M435" s="160" t="s">
        <v>1</v>
      </c>
      <c r="N435" s="161" t="s">
        <v>41</v>
      </c>
      <c r="O435" s="62"/>
      <c r="P435" s="162">
        <f>O435*H435</f>
        <v>0</v>
      </c>
      <c r="Q435" s="162">
        <v>1.2E-4</v>
      </c>
      <c r="R435" s="162">
        <f>Q435*H435</f>
        <v>7.8532320000000003E-2</v>
      </c>
      <c r="S435" s="162">
        <v>0</v>
      </c>
      <c r="T435" s="163">
        <f>S435*H435</f>
        <v>0</v>
      </c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R435" s="164" t="s">
        <v>413</v>
      </c>
      <c r="AT435" s="164" t="s">
        <v>140</v>
      </c>
      <c r="AU435" s="164" t="s">
        <v>145</v>
      </c>
      <c r="AY435" s="18" t="s">
        <v>137</v>
      </c>
      <c r="BE435" s="165">
        <f>IF(N435="základná",J435,0)</f>
        <v>0</v>
      </c>
      <c r="BF435" s="165">
        <f>IF(N435="znížená",J435,0)</f>
        <v>0</v>
      </c>
      <c r="BG435" s="165">
        <f>IF(N435="zákl. prenesená",J435,0)</f>
        <v>0</v>
      </c>
      <c r="BH435" s="165">
        <f>IF(N435="zníž. prenesená",J435,0)</f>
        <v>0</v>
      </c>
      <c r="BI435" s="165">
        <f>IF(N435="nulová",J435,0)</f>
        <v>0</v>
      </c>
      <c r="BJ435" s="18" t="s">
        <v>145</v>
      </c>
      <c r="BK435" s="165">
        <f>ROUND(I435*H435,2)</f>
        <v>0</v>
      </c>
      <c r="BL435" s="18" t="s">
        <v>413</v>
      </c>
      <c r="BM435" s="164" t="s">
        <v>608</v>
      </c>
    </row>
    <row r="436" spans="1:65" s="13" customFormat="1">
      <c r="B436" s="166"/>
      <c r="D436" s="167" t="s">
        <v>147</v>
      </c>
      <c r="E436" s="168" t="s">
        <v>1</v>
      </c>
      <c r="F436" s="169" t="s">
        <v>609</v>
      </c>
      <c r="H436" s="170">
        <v>654.43600000000004</v>
      </c>
      <c r="I436" s="171"/>
      <c r="L436" s="166"/>
      <c r="M436" s="172"/>
      <c r="N436" s="173"/>
      <c r="O436" s="173"/>
      <c r="P436" s="173"/>
      <c r="Q436" s="173"/>
      <c r="R436" s="173"/>
      <c r="S436" s="173"/>
      <c r="T436" s="174"/>
      <c r="AT436" s="168" t="s">
        <v>147</v>
      </c>
      <c r="AU436" s="168" t="s">
        <v>145</v>
      </c>
      <c r="AV436" s="13" t="s">
        <v>145</v>
      </c>
      <c r="AW436" s="13" t="s">
        <v>31</v>
      </c>
      <c r="AX436" s="13" t="s">
        <v>75</v>
      </c>
      <c r="AY436" s="168" t="s">
        <v>137</v>
      </c>
    </row>
    <row r="437" spans="1:65" s="14" customFormat="1">
      <c r="B437" s="175"/>
      <c r="D437" s="167" t="s">
        <v>147</v>
      </c>
      <c r="E437" s="176" t="s">
        <v>1</v>
      </c>
      <c r="F437" s="177" t="s">
        <v>149</v>
      </c>
      <c r="H437" s="178">
        <v>654.43600000000004</v>
      </c>
      <c r="I437" s="179"/>
      <c r="L437" s="175"/>
      <c r="M437" s="180"/>
      <c r="N437" s="181"/>
      <c r="O437" s="181"/>
      <c r="P437" s="181"/>
      <c r="Q437" s="181"/>
      <c r="R437" s="181"/>
      <c r="S437" s="181"/>
      <c r="T437" s="182"/>
      <c r="AT437" s="176" t="s">
        <v>147</v>
      </c>
      <c r="AU437" s="176" t="s">
        <v>145</v>
      </c>
      <c r="AV437" s="14" t="s">
        <v>144</v>
      </c>
      <c r="AW437" s="14" t="s">
        <v>31</v>
      </c>
      <c r="AX437" s="14" t="s">
        <v>82</v>
      </c>
      <c r="AY437" s="176" t="s">
        <v>137</v>
      </c>
    </row>
    <row r="438" spans="1:65" s="2" customFormat="1" ht="37.9" customHeight="1">
      <c r="A438" s="33"/>
      <c r="B438" s="151"/>
      <c r="C438" s="152" t="s">
        <v>610</v>
      </c>
      <c r="D438" s="152" t="s">
        <v>140</v>
      </c>
      <c r="E438" s="153" t="s">
        <v>611</v>
      </c>
      <c r="F438" s="154" t="s">
        <v>612</v>
      </c>
      <c r="G438" s="155" t="s">
        <v>191</v>
      </c>
      <c r="H438" s="156">
        <v>654.43600000000004</v>
      </c>
      <c r="I438" s="157"/>
      <c r="J438" s="158">
        <f>ROUND(I438*H438,2)</f>
        <v>0</v>
      </c>
      <c r="K438" s="159"/>
      <c r="L438" s="34"/>
      <c r="M438" s="210" t="s">
        <v>1</v>
      </c>
      <c r="N438" s="211" t="s">
        <v>41</v>
      </c>
      <c r="O438" s="212"/>
      <c r="P438" s="213">
        <f>O438*H438</f>
        <v>0</v>
      </c>
      <c r="Q438" s="213">
        <v>1.1E-4</v>
      </c>
      <c r="R438" s="213">
        <f>Q438*H438</f>
        <v>7.1987960000000004E-2</v>
      </c>
      <c r="S438" s="213">
        <v>0</v>
      </c>
      <c r="T438" s="214">
        <f>S438*H438</f>
        <v>0</v>
      </c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R438" s="164" t="s">
        <v>413</v>
      </c>
      <c r="AT438" s="164" t="s">
        <v>140</v>
      </c>
      <c r="AU438" s="164" t="s">
        <v>145</v>
      </c>
      <c r="AY438" s="18" t="s">
        <v>137</v>
      </c>
      <c r="BE438" s="165">
        <f>IF(N438="základná",J438,0)</f>
        <v>0</v>
      </c>
      <c r="BF438" s="165">
        <f>IF(N438="znížená",J438,0)</f>
        <v>0</v>
      </c>
      <c r="BG438" s="165">
        <f>IF(N438="zákl. prenesená",J438,0)</f>
        <v>0</v>
      </c>
      <c r="BH438" s="165">
        <f>IF(N438="zníž. prenesená",J438,0)</f>
        <v>0</v>
      </c>
      <c r="BI438" s="165">
        <f>IF(N438="nulová",J438,0)</f>
        <v>0</v>
      </c>
      <c r="BJ438" s="18" t="s">
        <v>145</v>
      </c>
      <c r="BK438" s="165">
        <f>ROUND(I438*H438,2)</f>
        <v>0</v>
      </c>
      <c r="BL438" s="18" t="s">
        <v>413</v>
      </c>
      <c r="BM438" s="164" t="s">
        <v>613</v>
      </c>
    </row>
    <row r="439" spans="1:65" s="2" customFormat="1" ht="6.95" customHeight="1">
      <c r="A439" s="33"/>
      <c r="B439" s="51"/>
      <c r="C439" s="52"/>
      <c r="D439" s="52"/>
      <c r="E439" s="52"/>
      <c r="F439" s="52"/>
      <c r="G439" s="52"/>
      <c r="H439" s="52"/>
      <c r="I439" s="52"/>
      <c r="J439" s="52"/>
      <c r="K439" s="52"/>
      <c r="L439" s="34"/>
      <c r="M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</row>
  </sheetData>
  <autoFilter ref="C131:K438" xr:uid="{00000000-0009-0000-0000-000001000000}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82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5" t="s">
        <v>5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8" t="s">
        <v>86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4.95" customHeight="1">
      <c r="B4" s="21"/>
      <c r="D4" s="22" t="s">
        <v>99</v>
      </c>
      <c r="L4" s="21"/>
      <c r="M4" s="97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26.25" customHeight="1">
      <c r="B7" s="21"/>
      <c r="E7" s="258" t="str">
        <f>'Rekapitulácia stavby'!K6</f>
        <v>STAVEBNÉ ÚPRAVY KULTÚRNY DOM s.č. 237 so zmenou účelu prístavby KD na Materskú školu - prístavba, II. etapa</v>
      </c>
      <c r="F7" s="259"/>
      <c r="G7" s="259"/>
      <c r="H7" s="259"/>
      <c r="L7" s="21"/>
    </row>
    <row r="8" spans="1:46" s="2" customFormat="1" ht="12" customHeight="1">
      <c r="A8" s="33"/>
      <c r="B8" s="34"/>
      <c r="C8" s="33"/>
      <c r="D8" s="28" t="s">
        <v>100</v>
      </c>
      <c r="E8" s="33"/>
      <c r="F8" s="33"/>
      <c r="G8" s="33"/>
      <c r="H8" s="33"/>
      <c r="I8" s="33"/>
      <c r="J8" s="33"/>
      <c r="K8" s="33"/>
      <c r="L8" s="46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48" t="s">
        <v>614</v>
      </c>
      <c r="F9" s="257"/>
      <c r="G9" s="257"/>
      <c r="H9" s="257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17</v>
      </c>
      <c r="E11" s="33"/>
      <c r="F11" s="26" t="s">
        <v>1</v>
      </c>
      <c r="G11" s="33"/>
      <c r="H11" s="33"/>
      <c r="I11" s="28" t="s">
        <v>18</v>
      </c>
      <c r="J11" s="26" t="s">
        <v>1</v>
      </c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19</v>
      </c>
      <c r="E12" s="33"/>
      <c r="F12" s="26" t="s">
        <v>20</v>
      </c>
      <c r="G12" s="33"/>
      <c r="H12" s="33"/>
      <c r="I12" s="28" t="s">
        <v>21</v>
      </c>
      <c r="J12" s="59" t="str">
        <f>'Rekapitulácia stavby'!AN8</f>
        <v>19. 1. 2022</v>
      </c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23</v>
      </c>
      <c r="E14" s="33"/>
      <c r="F14" s="33"/>
      <c r="G14" s="33"/>
      <c r="H14" s="33"/>
      <c r="I14" s="28" t="s">
        <v>24</v>
      </c>
      <c r="J14" s="26" t="s">
        <v>1</v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">
        <v>25</v>
      </c>
      <c r="F15" s="33"/>
      <c r="G15" s="33"/>
      <c r="H15" s="33"/>
      <c r="I15" s="28" t="s">
        <v>26</v>
      </c>
      <c r="J15" s="26" t="s">
        <v>1</v>
      </c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27</v>
      </c>
      <c r="E17" s="33"/>
      <c r="F17" s="33"/>
      <c r="G17" s="33"/>
      <c r="H17" s="33"/>
      <c r="I17" s="28" t="s">
        <v>24</v>
      </c>
      <c r="J17" s="29" t="str">
        <f>'Rekapitulácia stavby'!AN13</f>
        <v>Vyplň údaj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60" t="str">
        <f>'Rekapitulácia stavby'!E14</f>
        <v>Vyplň údaj</v>
      </c>
      <c r="F18" s="230"/>
      <c r="G18" s="230"/>
      <c r="H18" s="230"/>
      <c r="I18" s="28" t="s">
        <v>26</v>
      </c>
      <c r="J18" s="29" t="str">
        <f>'Rekapitulácia stavby'!AN14</f>
        <v>Vyplň údaj</v>
      </c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29</v>
      </c>
      <c r="E20" s="33"/>
      <c r="F20" s="33"/>
      <c r="G20" s="33"/>
      <c r="H20" s="33"/>
      <c r="I20" s="28" t="s">
        <v>24</v>
      </c>
      <c r="J20" s="26" t="s">
        <v>1</v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30</v>
      </c>
      <c r="F21" s="33"/>
      <c r="G21" s="33"/>
      <c r="H21" s="33"/>
      <c r="I21" s="28" t="s">
        <v>26</v>
      </c>
      <c r="J21" s="26" t="s">
        <v>1</v>
      </c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32</v>
      </c>
      <c r="E23" s="33"/>
      <c r="F23" s="33"/>
      <c r="G23" s="33"/>
      <c r="H23" s="33"/>
      <c r="I23" s="28" t="s">
        <v>24</v>
      </c>
      <c r="J23" s="26" t="s">
        <v>1</v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33</v>
      </c>
      <c r="F24" s="33"/>
      <c r="G24" s="33"/>
      <c r="H24" s="33"/>
      <c r="I24" s="28" t="s">
        <v>26</v>
      </c>
      <c r="J24" s="26" t="s">
        <v>1</v>
      </c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34</v>
      </c>
      <c r="E26" s="33"/>
      <c r="F26" s="33"/>
      <c r="G26" s="33"/>
      <c r="H26" s="33"/>
      <c r="I26" s="33"/>
      <c r="J26" s="33"/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8"/>
      <c r="B27" s="99"/>
      <c r="C27" s="98"/>
      <c r="D27" s="98"/>
      <c r="E27" s="234" t="s">
        <v>1</v>
      </c>
      <c r="F27" s="234"/>
      <c r="G27" s="234"/>
      <c r="H27" s="234"/>
      <c r="I27" s="98"/>
      <c r="J27" s="98"/>
      <c r="K27" s="98"/>
      <c r="L27" s="100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70"/>
      <c r="E29" s="70"/>
      <c r="F29" s="70"/>
      <c r="G29" s="70"/>
      <c r="H29" s="70"/>
      <c r="I29" s="70"/>
      <c r="J29" s="70"/>
      <c r="K29" s="70"/>
      <c r="L29" s="4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1" t="s">
        <v>35</v>
      </c>
      <c r="E30" s="33"/>
      <c r="F30" s="33"/>
      <c r="G30" s="33"/>
      <c r="H30" s="33"/>
      <c r="I30" s="33"/>
      <c r="J30" s="75">
        <f>ROUND(J120, 2)</f>
        <v>0</v>
      </c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70"/>
      <c r="E31" s="70"/>
      <c r="F31" s="70"/>
      <c r="G31" s="70"/>
      <c r="H31" s="70"/>
      <c r="I31" s="70"/>
      <c r="J31" s="70"/>
      <c r="K31" s="70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37</v>
      </c>
      <c r="G32" s="33"/>
      <c r="H32" s="33"/>
      <c r="I32" s="37" t="s">
        <v>36</v>
      </c>
      <c r="J32" s="37" t="s">
        <v>38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2" t="s">
        <v>39</v>
      </c>
      <c r="E33" s="39" t="s">
        <v>40</v>
      </c>
      <c r="F33" s="103">
        <f>ROUND((SUM(BE120:BE181)),  2)</f>
        <v>0</v>
      </c>
      <c r="G33" s="104"/>
      <c r="H33" s="104"/>
      <c r="I33" s="105">
        <v>0.2</v>
      </c>
      <c r="J33" s="103">
        <f>ROUND(((SUM(BE120:BE181))*I33),  2)</f>
        <v>0</v>
      </c>
      <c r="K33" s="33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9" t="s">
        <v>41</v>
      </c>
      <c r="F34" s="103">
        <f>ROUND((SUM(BF120:BF181)),  2)</f>
        <v>0</v>
      </c>
      <c r="G34" s="104"/>
      <c r="H34" s="104"/>
      <c r="I34" s="105">
        <v>0.2</v>
      </c>
      <c r="J34" s="103">
        <f>ROUND(((SUM(BF120:BF181))*I34),  2)</f>
        <v>0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33"/>
      <c r="D35" s="33"/>
      <c r="E35" s="28" t="s">
        <v>42</v>
      </c>
      <c r="F35" s="106">
        <f>ROUND((SUM(BG120:BG181)),  2)</f>
        <v>0</v>
      </c>
      <c r="G35" s="33"/>
      <c r="H35" s="33"/>
      <c r="I35" s="107">
        <v>0.2</v>
      </c>
      <c r="J35" s="106">
        <f>0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28" t="s">
        <v>43</v>
      </c>
      <c r="F36" s="106">
        <f>ROUND((SUM(BH120:BH181)),  2)</f>
        <v>0</v>
      </c>
      <c r="G36" s="33"/>
      <c r="H36" s="33"/>
      <c r="I36" s="107">
        <v>0.2</v>
      </c>
      <c r="J36" s="106">
        <f>0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39" t="s">
        <v>44</v>
      </c>
      <c r="F37" s="103">
        <f>ROUND((SUM(BI120:BI181)),  2)</f>
        <v>0</v>
      </c>
      <c r="G37" s="104"/>
      <c r="H37" s="104"/>
      <c r="I37" s="105">
        <v>0</v>
      </c>
      <c r="J37" s="103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8"/>
      <c r="D39" s="109" t="s">
        <v>45</v>
      </c>
      <c r="E39" s="64"/>
      <c r="F39" s="64"/>
      <c r="G39" s="110" t="s">
        <v>46</v>
      </c>
      <c r="H39" s="111" t="s">
        <v>47</v>
      </c>
      <c r="I39" s="64"/>
      <c r="J39" s="112">
        <f>SUM(J30:J37)</f>
        <v>0</v>
      </c>
      <c r="K39" s="11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6"/>
      <c r="D50" s="47" t="s">
        <v>48</v>
      </c>
      <c r="E50" s="48"/>
      <c r="F50" s="48"/>
      <c r="G50" s="47" t="s">
        <v>49</v>
      </c>
      <c r="H50" s="48"/>
      <c r="I50" s="48"/>
      <c r="J50" s="48"/>
      <c r="K50" s="48"/>
      <c r="L50" s="4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9" t="s">
        <v>50</v>
      </c>
      <c r="E61" s="36"/>
      <c r="F61" s="114" t="s">
        <v>51</v>
      </c>
      <c r="G61" s="49" t="s">
        <v>50</v>
      </c>
      <c r="H61" s="36"/>
      <c r="I61" s="36"/>
      <c r="J61" s="115" t="s">
        <v>51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7" t="s">
        <v>52</v>
      </c>
      <c r="E65" s="50"/>
      <c r="F65" s="50"/>
      <c r="G65" s="47" t="s">
        <v>53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9" t="s">
        <v>50</v>
      </c>
      <c r="E76" s="36"/>
      <c r="F76" s="114" t="s">
        <v>51</v>
      </c>
      <c r="G76" s="49" t="s">
        <v>50</v>
      </c>
      <c r="H76" s="36"/>
      <c r="I76" s="36"/>
      <c r="J76" s="115" t="s">
        <v>51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2" t="s">
        <v>102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26.25" customHeight="1">
      <c r="A85" s="33"/>
      <c r="B85" s="34"/>
      <c r="C85" s="33"/>
      <c r="D85" s="33"/>
      <c r="E85" s="258" t="str">
        <f>E7</f>
        <v>STAVEBNÉ ÚPRAVY KULTÚRNY DOM s.č. 237 so zmenou účelu prístavby KD na Materskú školu - prístavba, II. etapa</v>
      </c>
      <c r="F85" s="259"/>
      <c r="G85" s="259"/>
      <c r="H85" s="259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100</v>
      </c>
      <c r="D86" s="33"/>
      <c r="E86" s="33"/>
      <c r="F86" s="33"/>
      <c r="G86" s="33"/>
      <c r="H86" s="33"/>
      <c r="I86" s="33"/>
      <c r="J86" s="33"/>
      <c r="K86" s="33"/>
      <c r="L86" s="46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48" t="str">
        <f>E9</f>
        <v>1-22-2 - Elektroinštalácia</v>
      </c>
      <c r="F87" s="257"/>
      <c r="G87" s="257"/>
      <c r="H87" s="257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19</v>
      </c>
      <c r="D89" s="33"/>
      <c r="E89" s="33"/>
      <c r="F89" s="26" t="str">
        <f>F12</f>
        <v>KN-C 901, 902/1,2, k.ú. Vavrišovo</v>
      </c>
      <c r="G89" s="33"/>
      <c r="H89" s="33"/>
      <c r="I89" s="28" t="s">
        <v>21</v>
      </c>
      <c r="J89" s="59" t="str">
        <f>IF(J12="","",J12)</f>
        <v>19. 1. 2022</v>
      </c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2" customHeight="1">
      <c r="A91" s="33"/>
      <c r="B91" s="34"/>
      <c r="C91" s="28" t="s">
        <v>23</v>
      </c>
      <c r="D91" s="33"/>
      <c r="E91" s="33"/>
      <c r="F91" s="26" t="str">
        <f>E15</f>
        <v>Obec Vavrišovo</v>
      </c>
      <c r="G91" s="33"/>
      <c r="H91" s="33"/>
      <c r="I91" s="28" t="s">
        <v>29</v>
      </c>
      <c r="J91" s="31" t="str">
        <f>E21</f>
        <v>Ing. Bartková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8" t="s">
        <v>27</v>
      </c>
      <c r="D92" s="33"/>
      <c r="E92" s="33"/>
      <c r="F92" s="26" t="str">
        <f>IF(E18="","",E18)</f>
        <v>Vyplň údaj</v>
      </c>
      <c r="G92" s="33"/>
      <c r="H92" s="33"/>
      <c r="I92" s="28" t="s">
        <v>32</v>
      </c>
      <c r="J92" s="31" t="str">
        <f>E24</f>
        <v>Peter Vandriak</v>
      </c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16" t="s">
        <v>103</v>
      </c>
      <c r="D94" s="108"/>
      <c r="E94" s="108"/>
      <c r="F94" s="108"/>
      <c r="G94" s="108"/>
      <c r="H94" s="108"/>
      <c r="I94" s="108"/>
      <c r="J94" s="117" t="s">
        <v>104</v>
      </c>
      <c r="K94" s="108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18" t="s">
        <v>105</v>
      </c>
      <c r="D96" s="33"/>
      <c r="E96" s="33"/>
      <c r="F96" s="33"/>
      <c r="G96" s="33"/>
      <c r="H96" s="33"/>
      <c r="I96" s="33"/>
      <c r="J96" s="75">
        <f>J120</f>
        <v>0</v>
      </c>
      <c r="K96" s="3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106</v>
      </c>
    </row>
    <row r="97" spans="1:31" s="9" customFormat="1" ht="24.95" customHeight="1">
      <c r="B97" s="119"/>
      <c r="D97" s="120" t="s">
        <v>107</v>
      </c>
      <c r="E97" s="121"/>
      <c r="F97" s="121"/>
      <c r="G97" s="121"/>
      <c r="H97" s="121"/>
      <c r="I97" s="121"/>
      <c r="J97" s="122">
        <f>J121</f>
        <v>0</v>
      </c>
      <c r="L97" s="119"/>
    </row>
    <row r="98" spans="1:31" s="10" customFormat="1" ht="19.899999999999999" customHeight="1">
      <c r="B98" s="123"/>
      <c r="D98" s="124" t="s">
        <v>112</v>
      </c>
      <c r="E98" s="125"/>
      <c r="F98" s="125"/>
      <c r="G98" s="125"/>
      <c r="H98" s="125"/>
      <c r="I98" s="125"/>
      <c r="J98" s="126">
        <f>J122</f>
        <v>0</v>
      </c>
      <c r="L98" s="123"/>
    </row>
    <row r="99" spans="1:31" s="9" customFormat="1" ht="24.95" customHeight="1">
      <c r="B99" s="119"/>
      <c r="D99" s="120" t="s">
        <v>615</v>
      </c>
      <c r="E99" s="121"/>
      <c r="F99" s="121"/>
      <c r="G99" s="121"/>
      <c r="H99" s="121"/>
      <c r="I99" s="121"/>
      <c r="J99" s="122">
        <f>J124</f>
        <v>0</v>
      </c>
      <c r="L99" s="119"/>
    </row>
    <row r="100" spans="1:31" s="10" customFormat="1" ht="19.899999999999999" customHeight="1">
      <c r="B100" s="123"/>
      <c r="D100" s="124" t="s">
        <v>616</v>
      </c>
      <c r="E100" s="125"/>
      <c r="F100" s="125"/>
      <c r="G100" s="125"/>
      <c r="H100" s="125"/>
      <c r="I100" s="125"/>
      <c r="J100" s="126">
        <f>J125</f>
        <v>0</v>
      </c>
      <c r="L100" s="123"/>
    </row>
    <row r="101" spans="1:31" s="2" customFormat="1" ht="21.75" customHeight="1">
      <c r="A101" s="33"/>
      <c r="B101" s="34"/>
      <c r="C101" s="33"/>
      <c r="D101" s="33"/>
      <c r="E101" s="33"/>
      <c r="F101" s="33"/>
      <c r="G101" s="33"/>
      <c r="H101" s="33"/>
      <c r="I101" s="33"/>
      <c r="J101" s="33"/>
      <c r="K101" s="33"/>
      <c r="L101" s="46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31" s="2" customFormat="1" ht="6.95" customHeight="1">
      <c r="A102" s="33"/>
      <c r="B102" s="51"/>
      <c r="C102" s="52"/>
      <c r="D102" s="52"/>
      <c r="E102" s="52"/>
      <c r="F102" s="52"/>
      <c r="G102" s="52"/>
      <c r="H102" s="52"/>
      <c r="I102" s="52"/>
      <c r="J102" s="52"/>
      <c r="K102" s="52"/>
      <c r="L102" s="46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6" spans="1:31" s="2" customFormat="1" ht="6.95" customHeight="1">
      <c r="A106" s="33"/>
      <c r="B106" s="53"/>
      <c r="C106" s="54"/>
      <c r="D106" s="54"/>
      <c r="E106" s="54"/>
      <c r="F106" s="54"/>
      <c r="G106" s="54"/>
      <c r="H106" s="54"/>
      <c r="I106" s="54"/>
      <c r="J106" s="54"/>
      <c r="K106" s="54"/>
      <c r="L106" s="46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24.95" customHeight="1">
      <c r="A107" s="33"/>
      <c r="B107" s="34"/>
      <c r="C107" s="22" t="s">
        <v>123</v>
      </c>
      <c r="D107" s="33"/>
      <c r="E107" s="33"/>
      <c r="F107" s="33"/>
      <c r="G107" s="33"/>
      <c r="H107" s="33"/>
      <c r="I107" s="33"/>
      <c r="J107" s="33"/>
      <c r="K107" s="33"/>
      <c r="L107" s="46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6.95" customHeight="1">
      <c r="A108" s="33"/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46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" customHeight="1">
      <c r="A109" s="33"/>
      <c r="B109" s="34"/>
      <c r="C109" s="28" t="s">
        <v>15</v>
      </c>
      <c r="D109" s="33"/>
      <c r="E109" s="33"/>
      <c r="F109" s="33"/>
      <c r="G109" s="33"/>
      <c r="H109" s="33"/>
      <c r="I109" s="33"/>
      <c r="J109" s="33"/>
      <c r="K109" s="33"/>
      <c r="L109" s="46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26.25" customHeight="1">
      <c r="A110" s="33"/>
      <c r="B110" s="34"/>
      <c r="C110" s="33"/>
      <c r="D110" s="33"/>
      <c r="E110" s="258" t="str">
        <f>E7</f>
        <v>STAVEBNÉ ÚPRAVY KULTÚRNY DOM s.č. 237 so zmenou účelu prístavby KD na Materskú školu - prístavba, II. etapa</v>
      </c>
      <c r="F110" s="259"/>
      <c r="G110" s="259"/>
      <c r="H110" s="259"/>
      <c r="I110" s="33"/>
      <c r="J110" s="33"/>
      <c r="K110" s="33"/>
      <c r="L110" s="46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 customHeight="1">
      <c r="A111" s="33"/>
      <c r="B111" s="34"/>
      <c r="C111" s="28" t="s">
        <v>100</v>
      </c>
      <c r="D111" s="33"/>
      <c r="E111" s="33"/>
      <c r="F111" s="33"/>
      <c r="G111" s="33"/>
      <c r="H111" s="33"/>
      <c r="I111" s="33"/>
      <c r="J111" s="33"/>
      <c r="K111" s="33"/>
      <c r="L111" s="46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6.5" customHeight="1">
      <c r="A112" s="33"/>
      <c r="B112" s="34"/>
      <c r="C112" s="33"/>
      <c r="D112" s="33"/>
      <c r="E112" s="248" t="str">
        <f>E9</f>
        <v>1-22-2 - Elektroinštalácia</v>
      </c>
      <c r="F112" s="257"/>
      <c r="G112" s="257"/>
      <c r="H112" s="257"/>
      <c r="I112" s="33"/>
      <c r="J112" s="33"/>
      <c r="K112" s="33"/>
      <c r="L112" s="46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6.95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46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2" customHeight="1">
      <c r="A114" s="33"/>
      <c r="B114" s="34"/>
      <c r="C114" s="28" t="s">
        <v>19</v>
      </c>
      <c r="D114" s="33"/>
      <c r="E114" s="33"/>
      <c r="F114" s="26" t="str">
        <f>F12</f>
        <v>KN-C 901, 902/1,2, k.ú. Vavrišovo</v>
      </c>
      <c r="G114" s="33"/>
      <c r="H114" s="33"/>
      <c r="I114" s="28" t="s">
        <v>21</v>
      </c>
      <c r="J114" s="59" t="str">
        <f>IF(J12="","",J12)</f>
        <v>19. 1. 2022</v>
      </c>
      <c r="K114" s="33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5.2" customHeight="1">
      <c r="A116" s="33"/>
      <c r="B116" s="34"/>
      <c r="C116" s="28" t="s">
        <v>23</v>
      </c>
      <c r="D116" s="33"/>
      <c r="E116" s="33"/>
      <c r="F116" s="26" t="str">
        <f>E15</f>
        <v>Obec Vavrišovo</v>
      </c>
      <c r="G116" s="33"/>
      <c r="H116" s="33"/>
      <c r="I116" s="28" t="s">
        <v>29</v>
      </c>
      <c r="J116" s="31" t="str">
        <f>E21</f>
        <v>Ing. Bartková</v>
      </c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5.2" customHeight="1">
      <c r="A117" s="33"/>
      <c r="B117" s="34"/>
      <c r="C117" s="28" t="s">
        <v>27</v>
      </c>
      <c r="D117" s="33"/>
      <c r="E117" s="33"/>
      <c r="F117" s="26" t="str">
        <f>IF(E18="","",E18)</f>
        <v>Vyplň údaj</v>
      </c>
      <c r="G117" s="33"/>
      <c r="H117" s="33"/>
      <c r="I117" s="28" t="s">
        <v>32</v>
      </c>
      <c r="J117" s="31" t="str">
        <f>E24</f>
        <v>Peter Vandriak</v>
      </c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10.35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11" customFormat="1" ht="29.25" customHeight="1">
      <c r="A119" s="127"/>
      <c r="B119" s="128"/>
      <c r="C119" s="129" t="s">
        <v>124</v>
      </c>
      <c r="D119" s="130" t="s">
        <v>60</v>
      </c>
      <c r="E119" s="130" t="s">
        <v>56</v>
      </c>
      <c r="F119" s="130" t="s">
        <v>57</v>
      </c>
      <c r="G119" s="130" t="s">
        <v>125</v>
      </c>
      <c r="H119" s="130" t="s">
        <v>126</v>
      </c>
      <c r="I119" s="130" t="s">
        <v>127</v>
      </c>
      <c r="J119" s="131" t="s">
        <v>104</v>
      </c>
      <c r="K119" s="132" t="s">
        <v>128</v>
      </c>
      <c r="L119" s="133"/>
      <c r="M119" s="66" t="s">
        <v>1</v>
      </c>
      <c r="N119" s="67" t="s">
        <v>39</v>
      </c>
      <c r="O119" s="67" t="s">
        <v>129</v>
      </c>
      <c r="P119" s="67" t="s">
        <v>130</v>
      </c>
      <c r="Q119" s="67" t="s">
        <v>131</v>
      </c>
      <c r="R119" s="67" t="s">
        <v>132</v>
      </c>
      <c r="S119" s="67" t="s">
        <v>133</v>
      </c>
      <c r="T119" s="68" t="s">
        <v>134</v>
      </c>
      <c r="U119" s="127"/>
      <c r="V119" s="127"/>
      <c r="W119" s="127"/>
      <c r="X119" s="127"/>
      <c r="Y119" s="127"/>
      <c r="Z119" s="127"/>
      <c r="AA119" s="127"/>
      <c r="AB119" s="127"/>
      <c r="AC119" s="127"/>
      <c r="AD119" s="127"/>
      <c r="AE119" s="127"/>
    </row>
    <row r="120" spans="1:65" s="2" customFormat="1" ht="22.9" customHeight="1">
      <c r="A120" s="33"/>
      <c r="B120" s="34"/>
      <c r="C120" s="73" t="s">
        <v>105</v>
      </c>
      <c r="D120" s="33"/>
      <c r="E120" s="33"/>
      <c r="F120" s="33"/>
      <c r="G120" s="33"/>
      <c r="H120" s="33"/>
      <c r="I120" s="33"/>
      <c r="J120" s="134">
        <f>BK120</f>
        <v>0</v>
      </c>
      <c r="K120" s="33"/>
      <c r="L120" s="34"/>
      <c r="M120" s="69"/>
      <c r="N120" s="60"/>
      <c r="O120" s="70"/>
      <c r="P120" s="135">
        <f>P121+P124</f>
        <v>0</v>
      </c>
      <c r="Q120" s="70"/>
      <c r="R120" s="135">
        <f>R121+R124</f>
        <v>13.620649999999999</v>
      </c>
      <c r="S120" s="70"/>
      <c r="T120" s="136">
        <f>T121+T124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8" t="s">
        <v>74</v>
      </c>
      <c r="AU120" s="18" t="s">
        <v>106</v>
      </c>
      <c r="BK120" s="137">
        <f>BK121+BK124</f>
        <v>0</v>
      </c>
    </row>
    <row r="121" spans="1:65" s="12" customFormat="1" ht="25.9" customHeight="1">
      <c r="B121" s="138"/>
      <c r="D121" s="139" t="s">
        <v>74</v>
      </c>
      <c r="E121" s="140" t="s">
        <v>135</v>
      </c>
      <c r="F121" s="140" t="s">
        <v>136</v>
      </c>
      <c r="I121" s="141"/>
      <c r="J121" s="142">
        <f>BK121</f>
        <v>0</v>
      </c>
      <c r="L121" s="138"/>
      <c r="M121" s="143"/>
      <c r="N121" s="144"/>
      <c r="O121" s="144"/>
      <c r="P121" s="145">
        <f>P122</f>
        <v>0</v>
      </c>
      <c r="Q121" s="144"/>
      <c r="R121" s="145">
        <f>R122</f>
        <v>13.049999999999999</v>
      </c>
      <c r="S121" s="144"/>
      <c r="T121" s="146">
        <f>T122</f>
        <v>0</v>
      </c>
      <c r="AR121" s="139" t="s">
        <v>82</v>
      </c>
      <c r="AT121" s="147" t="s">
        <v>74</v>
      </c>
      <c r="AU121" s="147" t="s">
        <v>75</v>
      </c>
      <c r="AY121" s="139" t="s">
        <v>137</v>
      </c>
      <c r="BK121" s="148">
        <f>BK122</f>
        <v>0</v>
      </c>
    </row>
    <row r="122" spans="1:65" s="12" customFormat="1" ht="22.9" customHeight="1">
      <c r="B122" s="138"/>
      <c r="D122" s="139" t="s">
        <v>74</v>
      </c>
      <c r="E122" s="149" t="s">
        <v>263</v>
      </c>
      <c r="F122" s="149" t="s">
        <v>264</v>
      </c>
      <c r="I122" s="141"/>
      <c r="J122" s="150">
        <f>BK122</f>
        <v>0</v>
      </c>
      <c r="L122" s="138"/>
      <c r="M122" s="143"/>
      <c r="N122" s="144"/>
      <c r="O122" s="144"/>
      <c r="P122" s="145">
        <f>P123</f>
        <v>0</v>
      </c>
      <c r="Q122" s="144"/>
      <c r="R122" s="145">
        <f>R123</f>
        <v>13.049999999999999</v>
      </c>
      <c r="S122" s="144"/>
      <c r="T122" s="146">
        <f>T123</f>
        <v>0</v>
      </c>
      <c r="AR122" s="139" t="s">
        <v>82</v>
      </c>
      <c r="AT122" s="147" t="s">
        <v>74</v>
      </c>
      <c r="AU122" s="147" t="s">
        <v>82</v>
      </c>
      <c r="AY122" s="139" t="s">
        <v>137</v>
      </c>
      <c r="BK122" s="148">
        <f>BK123</f>
        <v>0</v>
      </c>
    </row>
    <row r="123" spans="1:65" s="2" customFormat="1" ht="24.2" customHeight="1">
      <c r="A123" s="33"/>
      <c r="B123" s="151"/>
      <c r="C123" s="152" t="s">
        <v>218</v>
      </c>
      <c r="D123" s="152" t="s">
        <v>140</v>
      </c>
      <c r="E123" s="153" t="s">
        <v>617</v>
      </c>
      <c r="F123" s="154" t="s">
        <v>618</v>
      </c>
      <c r="G123" s="155" t="s">
        <v>379</v>
      </c>
      <c r="H123" s="156">
        <v>290</v>
      </c>
      <c r="I123" s="157"/>
      <c r="J123" s="158">
        <f>ROUND(I123*H123,2)</f>
        <v>0</v>
      </c>
      <c r="K123" s="159"/>
      <c r="L123" s="34"/>
      <c r="M123" s="160" t="s">
        <v>1</v>
      </c>
      <c r="N123" s="161" t="s">
        <v>41</v>
      </c>
      <c r="O123" s="62"/>
      <c r="P123" s="162">
        <f>O123*H123</f>
        <v>0</v>
      </c>
      <c r="Q123" s="162">
        <v>4.4999999999999998E-2</v>
      </c>
      <c r="R123" s="162">
        <f>Q123*H123</f>
        <v>13.049999999999999</v>
      </c>
      <c r="S123" s="162">
        <v>0</v>
      </c>
      <c r="T123" s="163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64" t="s">
        <v>144</v>
      </c>
      <c r="AT123" s="164" t="s">
        <v>140</v>
      </c>
      <c r="AU123" s="164" t="s">
        <v>145</v>
      </c>
      <c r="AY123" s="18" t="s">
        <v>137</v>
      </c>
      <c r="BE123" s="165">
        <f>IF(N123="základná",J123,0)</f>
        <v>0</v>
      </c>
      <c r="BF123" s="165">
        <f>IF(N123="znížená",J123,0)</f>
        <v>0</v>
      </c>
      <c r="BG123" s="165">
        <f>IF(N123="zákl. prenesená",J123,0)</f>
        <v>0</v>
      </c>
      <c r="BH123" s="165">
        <f>IF(N123="zníž. prenesená",J123,0)</f>
        <v>0</v>
      </c>
      <c r="BI123" s="165">
        <f>IF(N123="nulová",J123,0)</f>
        <v>0</v>
      </c>
      <c r="BJ123" s="18" t="s">
        <v>145</v>
      </c>
      <c r="BK123" s="165">
        <f>ROUND(I123*H123,2)</f>
        <v>0</v>
      </c>
      <c r="BL123" s="18" t="s">
        <v>144</v>
      </c>
      <c r="BM123" s="164" t="s">
        <v>619</v>
      </c>
    </row>
    <row r="124" spans="1:65" s="12" customFormat="1" ht="25.9" customHeight="1">
      <c r="B124" s="138"/>
      <c r="D124" s="139" t="s">
        <v>74</v>
      </c>
      <c r="E124" s="140" t="s">
        <v>181</v>
      </c>
      <c r="F124" s="140" t="s">
        <v>620</v>
      </c>
      <c r="I124" s="141"/>
      <c r="J124" s="142">
        <f>BK124</f>
        <v>0</v>
      </c>
      <c r="L124" s="138"/>
      <c r="M124" s="143"/>
      <c r="N124" s="144"/>
      <c r="O124" s="144"/>
      <c r="P124" s="145">
        <f>P125</f>
        <v>0</v>
      </c>
      <c r="Q124" s="144"/>
      <c r="R124" s="145">
        <f>R125</f>
        <v>0.57064999999999999</v>
      </c>
      <c r="S124" s="144"/>
      <c r="T124" s="146">
        <f>T125</f>
        <v>0</v>
      </c>
      <c r="AR124" s="139" t="s">
        <v>210</v>
      </c>
      <c r="AT124" s="147" t="s">
        <v>74</v>
      </c>
      <c r="AU124" s="147" t="s">
        <v>75</v>
      </c>
      <c r="AY124" s="139" t="s">
        <v>137</v>
      </c>
      <c r="BK124" s="148">
        <f>BK125</f>
        <v>0</v>
      </c>
    </row>
    <row r="125" spans="1:65" s="12" customFormat="1" ht="22.9" customHeight="1">
      <c r="B125" s="138"/>
      <c r="D125" s="139" t="s">
        <v>74</v>
      </c>
      <c r="E125" s="149" t="s">
        <v>621</v>
      </c>
      <c r="F125" s="149" t="s">
        <v>622</v>
      </c>
      <c r="I125" s="141"/>
      <c r="J125" s="150">
        <f>BK125</f>
        <v>0</v>
      </c>
      <c r="L125" s="138"/>
      <c r="M125" s="143"/>
      <c r="N125" s="144"/>
      <c r="O125" s="144"/>
      <c r="P125" s="145">
        <f>SUM(P126:P181)</f>
        <v>0</v>
      </c>
      <c r="Q125" s="144"/>
      <c r="R125" s="145">
        <f>SUM(R126:R181)</f>
        <v>0.57064999999999999</v>
      </c>
      <c r="S125" s="144"/>
      <c r="T125" s="146">
        <f>SUM(T126:T181)</f>
        <v>0</v>
      </c>
      <c r="AR125" s="139" t="s">
        <v>210</v>
      </c>
      <c r="AT125" s="147" t="s">
        <v>74</v>
      </c>
      <c r="AU125" s="147" t="s">
        <v>82</v>
      </c>
      <c r="AY125" s="139" t="s">
        <v>137</v>
      </c>
      <c r="BK125" s="148">
        <f>SUM(BK126:BK181)</f>
        <v>0</v>
      </c>
    </row>
    <row r="126" spans="1:65" s="2" customFormat="1" ht="21.75" customHeight="1">
      <c r="A126" s="33"/>
      <c r="B126" s="151"/>
      <c r="C126" s="152" t="s">
        <v>561</v>
      </c>
      <c r="D126" s="152" t="s">
        <v>140</v>
      </c>
      <c r="E126" s="153" t="s">
        <v>623</v>
      </c>
      <c r="F126" s="154" t="s">
        <v>624</v>
      </c>
      <c r="G126" s="155" t="s">
        <v>215</v>
      </c>
      <c r="H126" s="156">
        <v>85</v>
      </c>
      <c r="I126" s="157"/>
      <c r="J126" s="158">
        <f t="shared" ref="J126:J157" si="0">ROUND(I126*H126,2)</f>
        <v>0</v>
      </c>
      <c r="K126" s="159"/>
      <c r="L126" s="34"/>
      <c r="M126" s="160" t="s">
        <v>1</v>
      </c>
      <c r="N126" s="161" t="s">
        <v>41</v>
      </c>
      <c r="O126" s="62"/>
      <c r="P126" s="162">
        <f t="shared" ref="P126:P157" si="1">O126*H126</f>
        <v>0</v>
      </c>
      <c r="Q126" s="162">
        <v>0</v>
      </c>
      <c r="R126" s="162">
        <f t="shared" ref="R126:R157" si="2">Q126*H126</f>
        <v>0</v>
      </c>
      <c r="S126" s="162">
        <v>0</v>
      </c>
      <c r="T126" s="163">
        <f t="shared" ref="T126:T157" si="3"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64" t="s">
        <v>206</v>
      </c>
      <c r="AT126" s="164" t="s">
        <v>140</v>
      </c>
      <c r="AU126" s="164" t="s">
        <v>145</v>
      </c>
      <c r="AY126" s="18" t="s">
        <v>137</v>
      </c>
      <c r="BE126" s="165">
        <f t="shared" ref="BE126:BE157" si="4">IF(N126="základná",J126,0)</f>
        <v>0</v>
      </c>
      <c r="BF126" s="165">
        <f t="shared" ref="BF126:BF157" si="5">IF(N126="znížená",J126,0)</f>
        <v>0</v>
      </c>
      <c r="BG126" s="165">
        <f t="shared" ref="BG126:BG157" si="6">IF(N126="zákl. prenesená",J126,0)</f>
        <v>0</v>
      </c>
      <c r="BH126" s="165">
        <f t="shared" ref="BH126:BH157" si="7">IF(N126="zníž. prenesená",J126,0)</f>
        <v>0</v>
      </c>
      <c r="BI126" s="165">
        <f t="shared" ref="BI126:BI157" si="8">IF(N126="nulová",J126,0)</f>
        <v>0</v>
      </c>
      <c r="BJ126" s="18" t="s">
        <v>145</v>
      </c>
      <c r="BK126" s="165">
        <f t="shared" ref="BK126:BK157" si="9">ROUND(I126*H126,2)</f>
        <v>0</v>
      </c>
      <c r="BL126" s="18" t="s">
        <v>206</v>
      </c>
      <c r="BM126" s="164" t="s">
        <v>625</v>
      </c>
    </row>
    <row r="127" spans="1:65" s="2" customFormat="1" ht="16.5" customHeight="1">
      <c r="A127" s="33"/>
      <c r="B127" s="151"/>
      <c r="C127" s="190" t="s">
        <v>567</v>
      </c>
      <c r="D127" s="190" t="s">
        <v>181</v>
      </c>
      <c r="E127" s="191" t="s">
        <v>626</v>
      </c>
      <c r="F127" s="192" t="s">
        <v>627</v>
      </c>
      <c r="G127" s="193" t="s">
        <v>215</v>
      </c>
      <c r="H127" s="194">
        <v>85</v>
      </c>
      <c r="I127" s="195"/>
      <c r="J127" s="196">
        <f t="shared" si="0"/>
        <v>0</v>
      </c>
      <c r="K127" s="197"/>
      <c r="L127" s="198"/>
      <c r="M127" s="199" t="s">
        <v>1</v>
      </c>
      <c r="N127" s="200" t="s">
        <v>41</v>
      </c>
      <c r="O127" s="62"/>
      <c r="P127" s="162">
        <f t="shared" si="1"/>
        <v>0</v>
      </c>
      <c r="Q127" s="162">
        <v>1.9E-3</v>
      </c>
      <c r="R127" s="162">
        <f t="shared" si="2"/>
        <v>0.1615</v>
      </c>
      <c r="S127" s="162">
        <v>0</v>
      </c>
      <c r="T127" s="163">
        <f t="shared" si="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64" t="s">
        <v>628</v>
      </c>
      <c r="AT127" s="164" t="s">
        <v>181</v>
      </c>
      <c r="AU127" s="164" t="s">
        <v>145</v>
      </c>
      <c r="AY127" s="18" t="s">
        <v>137</v>
      </c>
      <c r="BE127" s="165">
        <f t="shared" si="4"/>
        <v>0</v>
      </c>
      <c r="BF127" s="165">
        <f t="shared" si="5"/>
        <v>0</v>
      </c>
      <c r="BG127" s="165">
        <f t="shared" si="6"/>
        <v>0</v>
      </c>
      <c r="BH127" s="165">
        <f t="shared" si="7"/>
        <v>0</v>
      </c>
      <c r="BI127" s="165">
        <f t="shared" si="8"/>
        <v>0</v>
      </c>
      <c r="BJ127" s="18" t="s">
        <v>145</v>
      </c>
      <c r="BK127" s="165">
        <f t="shared" si="9"/>
        <v>0</v>
      </c>
      <c r="BL127" s="18" t="s">
        <v>628</v>
      </c>
      <c r="BM127" s="164" t="s">
        <v>629</v>
      </c>
    </row>
    <row r="128" spans="1:65" s="2" customFormat="1" ht="24.2" customHeight="1">
      <c r="A128" s="33"/>
      <c r="B128" s="151"/>
      <c r="C128" s="152" t="s">
        <v>418</v>
      </c>
      <c r="D128" s="152" t="s">
        <v>140</v>
      </c>
      <c r="E128" s="153" t="s">
        <v>630</v>
      </c>
      <c r="F128" s="154" t="s">
        <v>631</v>
      </c>
      <c r="G128" s="155" t="s">
        <v>215</v>
      </c>
      <c r="H128" s="156">
        <v>80</v>
      </c>
      <c r="I128" s="157"/>
      <c r="J128" s="158">
        <f t="shared" si="0"/>
        <v>0</v>
      </c>
      <c r="K128" s="159"/>
      <c r="L128" s="34"/>
      <c r="M128" s="160" t="s">
        <v>1</v>
      </c>
      <c r="N128" s="161" t="s">
        <v>41</v>
      </c>
      <c r="O128" s="62"/>
      <c r="P128" s="162">
        <f t="shared" si="1"/>
        <v>0</v>
      </c>
      <c r="Q128" s="162">
        <v>0</v>
      </c>
      <c r="R128" s="162">
        <f t="shared" si="2"/>
        <v>0</v>
      </c>
      <c r="S128" s="162">
        <v>0</v>
      </c>
      <c r="T128" s="163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4" t="s">
        <v>206</v>
      </c>
      <c r="AT128" s="164" t="s">
        <v>140</v>
      </c>
      <c r="AU128" s="164" t="s">
        <v>145</v>
      </c>
      <c r="AY128" s="18" t="s">
        <v>137</v>
      </c>
      <c r="BE128" s="165">
        <f t="shared" si="4"/>
        <v>0</v>
      </c>
      <c r="BF128" s="165">
        <f t="shared" si="5"/>
        <v>0</v>
      </c>
      <c r="BG128" s="165">
        <f t="shared" si="6"/>
        <v>0</v>
      </c>
      <c r="BH128" s="165">
        <f t="shared" si="7"/>
        <v>0</v>
      </c>
      <c r="BI128" s="165">
        <f t="shared" si="8"/>
        <v>0</v>
      </c>
      <c r="BJ128" s="18" t="s">
        <v>145</v>
      </c>
      <c r="BK128" s="165">
        <f t="shared" si="9"/>
        <v>0</v>
      </c>
      <c r="BL128" s="18" t="s">
        <v>206</v>
      </c>
      <c r="BM128" s="164" t="s">
        <v>632</v>
      </c>
    </row>
    <row r="129" spans="1:65" s="2" customFormat="1" ht="16.5" customHeight="1">
      <c r="A129" s="33"/>
      <c r="B129" s="151"/>
      <c r="C129" s="190" t="s">
        <v>422</v>
      </c>
      <c r="D129" s="190" t="s">
        <v>181</v>
      </c>
      <c r="E129" s="191" t="s">
        <v>633</v>
      </c>
      <c r="F129" s="192" t="s">
        <v>634</v>
      </c>
      <c r="G129" s="193" t="s">
        <v>215</v>
      </c>
      <c r="H129" s="194">
        <v>80</v>
      </c>
      <c r="I129" s="195"/>
      <c r="J129" s="196">
        <f t="shared" si="0"/>
        <v>0</v>
      </c>
      <c r="K129" s="197"/>
      <c r="L129" s="198"/>
      <c r="M129" s="199" t="s">
        <v>1</v>
      </c>
      <c r="N129" s="200" t="s">
        <v>41</v>
      </c>
      <c r="O129" s="62"/>
      <c r="P129" s="162">
        <f t="shared" si="1"/>
        <v>0</v>
      </c>
      <c r="Q129" s="162">
        <v>3.0000000000000001E-5</v>
      </c>
      <c r="R129" s="162">
        <f t="shared" si="2"/>
        <v>2.4000000000000002E-3</v>
      </c>
      <c r="S129" s="162">
        <v>0</v>
      </c>
      <c r="T129" s="163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4" t="s">
        <v>628</v>
      </c>
      <c r="AT129" s="164" t="s">
        <v>181</v>
      </c>
      <c r="AU129" s="164" t="s">
        <v>145</v>
      </c>
      <c r="AY129" s="18" t="s">
        <v>137</v>
      </c>
      <c r="BE129" s="165">
        <f t="shared" si="4"/>
        <v>0</v>
      </c>
      <c r="BF129" s="165">
        <f t="shared" si="5"/>
        <v>0</v>
      </c>
      <c r="BG129" s="165">
        <f t="shared" si="6"/>
        <v>0</v>
      </c>
      <c r="BH129" s="165">
        <f t="shared" si="7"/>
        <v>0</v>
      </c>
      <c r="BI129" s="165">
        <f t="shared" si="8"/>
        <v>0</v>
      </c>
      <c r="BJ129" s="18" t="s">
        <v>145</v>
      </c>
      <c r="BK129" s="165">
        <f t="shared" si="9"/>
        <v>0</v>
      </c>
      <c r="BL129" s="18" t="s">
        <v>628</v>
      </c>
      <c r="BM129" s="164" t="s">
        <v>635</v>
      </c>
    </row>
    <row r="130" spans="1:65" s="2" customFormat="1" ht="24.2" customHeight="1">
      <c r="A130" s="33"/>
      <c r="B130" s="151"/>
      <c r="C130" s="152" t="s">
        <v>427</v>
      </c>
      <c r="D130" s="152" t="s">
        <v>140</v>
      </c>
      <c r="E130" s="153" t="s">
        <v>636</v>
      </c>
      <c r="F130" s="154" t="s">
        <v>637</v>
      </c>
      <c r="G130" s="155" t="s">
        <v>215</v>
      </c>
      <c r="H130" s="156">
        <v>49</v>
      </c>
      <c r="I130" s="157"/>
      <c r="J130" s="158">
        <f t="shared" si="0"/>
        <v>0</v>
      </c>
      <c r="K130" s="159"/>
      <c r="L130" s="34"/>
      <c r="M130" s="160" t="s">
        <v>1</v>
      </c>
      <c r="N130" s="161" t="s">
        <v>41</v>
      </c>
      <c r="O130" s="62"/>
      <c r="P130" s="162">
        <f t="shared" si="1"/>
        <v>0</v>
      </c>
      <c r="Q130" s="162">
        <v>0</v>
      </c>
      <c r="R130" s="162">
        <f t="shared" si="2"/>
        <v>0</v>
      </c>
      <c r="S130" s="162">
        <v>0</v>
      </c>
      <c r="T130" s="163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4" t="s">
        <v>206</v>
      </c>
      <c r="AT130" s="164" t="s">
        <v>140</v>
      </c>
      <c r="AU130" s="164" t="s">
        <v>145</v>
      </c>
      <c r="AY130" s="18" t="s">
        <v>137</v>
      </c>
      <c r="BE130" s="165">
        <f t="shared" si="4"/>
        <v>0</v>
      </c>
      <c r="BF130" s="165">
        <f t="shared" si="5"/>
        <v>0</v>
      </c>
      <c r="BG130" s="165">
        <f t="shared" si="6"/>
        <v>0</v>
      </c>
      <c r="BH130" s="165">
        <f t="shared" si="7"/>
        <v>0</v>
      </c>
      <c r="BI130" s="165">
        <f t="shared" si="8"/>
        <v>0</v>
      </c>
      <c r="BJ130" s="18" t="s">
        <v>145</v>
      </c>
      <c r="BK130" s="165">
        <f t="shared" si="9"/>
        <v>0</v>
      </c>
      <c r="BL130" s="18" t="s">
        <v>206</v>
      </c>
      <c r="BM130" s="164" t="s">
        <v>638</v>
      </c>
    </row>
    <row r="131" spans="1:65" s="2" customFormat="1" ht="16.5" customHeight="1">
      <c r="A131" s="33"/>
      <c r="B131" s="151"/>
      <c r="C131" s="190" t="s">
        <v>556</v>
      </c>
      <c r="D131" s="190" t="s">
        <v>181</v>
      </c>
      <c r="E131" s="191" t="s">
        <v>639</v>
      </c>
      <c r="F131" s="192" t="s">
        <v>640</v>
      </c>
      <c r="G131" s="193" t="s">
        <v>215</v>
      </c>
      <c r="H131" s="194">
        <v>49</v>
      </c>
      <c r="I131" s="195"/>
      <c r="J131" s="196">
        <f t="shared" si="0"/>
        <v>0</v>
      </c>
      <c r="K131" s="197"/>
      <c r="L131" s="198"/>
      <c r="M131" s="199" t="s">
        <v>1</v>
      </c>
      <c r="N131" s="200" t="s">
        <v>41</v>
      </c>
      <c r="O131" s="62"/>
      <c r="P131" s="162">
        <f t="shared" si="1"/>
        <v>0</v>
      </c>
      <c r="Q131" s="162">
        <v>4.0000000000000003E-5</v>
      </c>
      <c r="R131" s="162">
        <f t="shared" si="2"/>
        <v>1.9600000000000004E-3</v>
      </c>
      <c r="S131" s="162">
        <v>0</v>
      </c>
      <c r="T131" s="163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4" t="s">
        <v>628</v>
      </c>
      <c r="AT131" s="164" t="s">
        <v>181</v>
      </c>
      <c r="AU131" s="164" t="s">
        <v>145</v>
      </c>
      <c r="AY131" s="18" t="s">
        <v>137</v>
      </c>
      <c r="BE131" s="165">
        <f t="shared" si="4"/>
        <v>0</v>
      </c>
      <c r="BF131" s="165">
        <f t="shared" si="5"/>
        <v>0</v>
      </c>
      <c r="BG131" s="165">
        <f t="shared" si="6"/>
        <v>0</v>
      </c>
      <c r="BH131" s="165">
        <f t="shared" si="7"/>
        <v>0</v>
      </c>
      <c r="BI131" s="165">
        <f t="shared" si="8"/>
        <v>0</v>
      </c>
      <c r="BJ131" s="18" t="s">
        <v>145</v>
      </c>
      <c r="BK131" s="165">
        <f t="shared" si="9"/>
        <v>0</v>
      </c>
      <c r="BL131" s="18" t="s">
        <v>628</v>
      </c>
      <c r="BM131" s="164" t="s">
        <v>641</v>
      </c>
    </row>
    <row r="132" spans="1:65" s="2" customFormat="1" ht="24.2" customHeight="1">
      <c r="A132" s="33"/>
      <c r="B132" s="151"/>
      <c r="C132" s="152" t="s">
        <v>575</v>
      </c>
      <c r="D132" s="152" t="s">
        <v>140</v>
      </c>
      <c r="E132" s="153" t="s">
        <v>642</v>
      </c>
      <c r="F132" s="154" t="s">
        <v>643</v>
      </c>
      <c r="G132" s="155" t="s">
        <v>215</v>
      </c>
      <c r="H132" s="156">
        <v>11</v>
      </c>
      <c r="I132" s="157"/>
      <c r="J132" s="158">
        <f t="shared" si="0"/>
        <v>0</v>
      </c>
      <c r="K132" s="159"/>
      <c r="L132" s="34"/>
      <c r="M132" s="160" t="s">
        <v>1</v>
      </c>
      <c r="N132" s="161" t="s">
        <v>41</v>
      </c>
      <c r="O132" s="62"/>
      <c r="P132" s="162">
        <f t="shared" si="1"/>
        <v>0</v>
      </c>
      <c r="Q132" s="162">
        <v>0</v>
      </c>
      <c r="R132" s="162">
        <f t="shared" si="2"/>
        <v>0</v>
      </c>
      <c r="S132" s="162">
        <v>0</v>
      </c>
      <c r="T132" s="163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4" t="s">
        <v>206</v>
      </c>
      <c r="AT132" s="164" t="s">
        <v>140</v>
      </c>
      <c r="AU132" s="164" t="s">
        <v>145</v>
      </c>
      <c r="AY132" s="18" t="s">
        <v>137</v>
      </c>
      <c r="BE132" s="165">
        <f t="shared" si="4"/>
        <v>0</v>
      </c>
      <c r="BF132" s="165">
        <f t="shared" si="5"/>
        <v>0</v>
      </c>
      <c r="BG132" s="165">
        <f t="shared" si="6"/>
        <v>0</v>
      </c>
      <c r="BH132" s="165">
        <f t="shared" si="7"/>
        <v>0</v>
      </c>
      <c r="BI132" s="165">
        <f t="shared" si="8"/>
        <v>0</v>
      </c>
      <c r="BJ132" s="18" t="s">
        <v>145</v>
      </c>
      <c r="BK132" s="165">
        <f t="shared" si="9"/>
        <v>0</v>
      </c>
      <c r="BL132" s="18" t="s">
        <v>206</v>
      </c>
      <c r="BM132" s="164" t="s">
        <v>644</v>
      </c>
    </row>
    <row r="133" spans="1:65" s="2" customFormat="1" ht="16.5" customHeight="1">
      <c r="A133" s="33"/>
      <c r="B133" s="151"/>
      <c r="C133" s="190" t="s">
        <v>580</v>
      </c>
      <c r="D133" s="190" t="s">
        <v>181</v>
      </c>
      <c r="E133" s="191" t="s">
        <v>645</v>
      </c>
      <c r="F133" s="192" t="s">
        <v>646</v>
      </c>
      <c r="G133" s="193" t="s">
        <v>215</v>
      </c>
      <c r="H133" s="194">
        <v>1</v>
      </c>
      <c r="I133" s="195"/>
      <c r="J133" s="196">
        <f t="shared" si="0"/>
        <v>0</v>
      </c>
      <c r="K133" s="197"/>
      <c r="L133" s="198"/>
      <c r="M133" s="199" t="s">
        <v>1</v>
      </c>
      <c r="N133" s="200" t="s">
        <v>41</v>
      </c>
      <c r="O133" s="62"/>
      <c r="P133" s="162">
        <f t="shared" si="1"/>
        <v>0</v>
      </c>
      <c r="Q133" s="162">
        <v>1E-4</v>
      </c>
      <c r="R133" s="162">
        <f t="shared" si="2"/>
        <v>1E-4</v>
      </c>
      <c r="S133" s="162">
        <v>0</v>
      </c>
      <c r="T133" s="163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4" t="s">
        <v>628</v>
      </c>
      <c r="AT133" s="164" t="s">
        <v>181</v>
      </c>
      <c r="AU133" s="164" t="s">
        <v>145</v>
      </c>
      <c r="AY133" s="18" t="s">
        <v>137</v>
      </c>
      <c r="BE133" s="165">
        <f t="shared" si="4"/>
        <v>0</v>
      </c>
      <c r="BF133" s="165">
        <f t="shared" si="5"/>
        <v>0</v>
      </c>
      <c r="BG133" s="165">
        <f t="shared" si="6"/>
        <v>0</v>
      </c>
      <c r="BH133" s="165">
        <f t="shared" si="7"/>
        <v>0</v>
      </c>
      <c r="BI133" s="165">
        <f t="shared" si="8"/>
        <v>0</v>
      </c>
      <c r="BJ133" s="18" t="s">
        <v>145</v>
      </c>
      <c r="BK133" s="165">
        <f t="shared" si="9"/>
        <v>0</v>
      </c>
      <c r="BL133" s="18" t="s">
        <v>628</v>
      </c>
      <c r="BM133" s="164" t="s">
        <v>647</v>
      </c>
    </row>
    <row r="134" spans="1:65" s="2" customFormat="1" ht="24.2" customHeight="1">
      <c r="A134" s="33"/>
      <c r="B134" s="151"/>
      <c r="C134" s="152" t="s">
        <v>648</v>
      </c>
      <c r="D134" s="152" t="s">
        <v>140</v>
      </c>
      <c r="E134" s="153" t="s">
        <v>649</v>
      </c>
      <c r="F134" s="154" t="s">
        <v>650</v>
      </c>
      <c r="G134" s="155" t="s">
        <v>215</v>
      </c>
      <c r="H134" s="156">
        <v>4</v>
      </c>
      <c r="I134" s="157"/>
      <c r="J134" s="158">
        <f t="shared" si="0"/>
        <v>0</v>
      </c>
      <c r="K134" s="159"/>
      <c r="L134" s="34"/>
      <c r="M134" s="160" t="s">
        <v>1</v>
      </c>
      <c r="N134" s="161" t="s">
        <v>41</v>
      </c>
      <c r="O134" s="62"/>
      <c r="P134" s="162">
        <f t="shared" si="1"/>
        <v>0</v>
      </c>
      <c r="Q134" s="162">
        <v>0</v>
      </c>
      <c r="R134" s="162">
        <f t="shared" si="2"/>
        <v>0</v>
      </c>
      <c r="S134" s="162">
        <v>0</v>
      </c>
      <c r="T134" s="163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4" t="s">
        <v>206</v>
      </c>
      <c r="AT134" s="164" t="s">
        <v>140</v>
      </c>
      <c r="AU134" s="164" t="s">
        <v>145</v>
      </c>
      <c r="AY134" s="18" t="s">
        <v>137</v>
      </c>
      <c r="BE134" s="165">
        <f t="shared" si="4"/>
        <v>0</v>
      </c>
      <c r="BF134" s="165">
        <f t="shared" si="5"/>
        <v>0</v>
      </c>
      <c r="BG134" s="165">
        <f t="shared" si="6"/>
        <v>0</v>
      </c>
      <c r="BH134" s="165">
        <f t="shared" si="7"/>
        <v>0</v>
      </c>
      <c r="BI134" s="165">
        <f t="shared" si="8"/>
        <v>0</v>
      </c>
      <c r="BJ134" s="18" t="s">
        <v>145</v>
      </c>
      <c r="BK134" s="165">
        <f t="shared" si="9"/>
        <v>0</v>
      </c>
      <c r="BL134" s="18" t="s">
        <v>206</v>
      </c>
      <c r="BM134" s="164" t="s">
        <v>651</v>
      </c>
    </row>
    <row r="135" spans="1:65" s="2" customFormat="1" ht="16.5" customHeight="1">
      <c r="A135" s="33"/>
      <c r="B135" s="151"/>
      <c r="C135" s="190" t="s">
        <v>652</v>
      </c>
      <c r="D135" s="190" t="s">
        <v>181</v>
      </c>
      <c r="E135" s="191" t="s">
        <v>653</v>
      </c>
      <c r="F135" s="192" t="s">
        <v>654</v>
      </c>
      <c r="G135" s="193" t="s">
        <v>215</v>
      </c>
      <c r="H135" s="194">
        <v>4</v>
      </c>
      <c r="I135" s="195"/>
      <c r="J135" s="196">
        <f t="shared" si="0"/>
        <v>0</v>
      </c>
      <c r="K135" s="197"/>
      <c r="L135" s="198"/>
      <c r="M135" s="199" t="s">
        <v>1</v>
      </c>
      <c r="N135" s="200" t="s">
        <v>41</v>
      </c>
      <c r="O135" s="62"/>
      <c r="P135" s="162">
        <f t="shared" si="1"/>
        <v>0</v>
      </c>
      <c r="Q135" s="162">
        <v>6.0000000000000002E-5</v>
      </c>
      <c r="R135" s="162">
        <f t="shared" si="2"/>
        <v>2.4000000000000001E-4</v>
      </c>
      <c r="S135" s="162">
        <v>0</v>
      </c>
      <c r="T135" s="163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4" t="s">
        <v>628</v>
      </c>
      <c r="AT135" s="164" t="s">
        <v>181</v>
      </c>
      <c r="AU135" s="164" t="s">
        <v>145</v>
      </c>
      <c r="AY135" s="18" t="s">
        <v>137</v>
      </c>
      <c r="BE135" s="165">
        <f t="shared" si="4"/>
        <v>0</v>
      </c>
      <c r="BF135" s="165">
        <f t="shared" si="5"/>
        <v>0</v>
      </c>
      <c r="BG135" s="165">
        <f t="shared" si="6"/>
        <v>0</v>
      </c>
      <c r="BH135" s="165">
        <f t="shared" si="7"/>
        <v>0</v>
      </c>
      <c r="BI135" s="165">
        <f t="shared" si="8"/>
        <v>0</v>
      </c>
      <c r="BJ135" s="18" t="s">
        <v>145</v>
      </c>
      <c r="BK135" s="165">
        <f t="shared" si="9"/>
        <v>0</v>
      </c>
      <c r="BL135" s="18" t="s">
        <v>628</v>
      </c>
      <c r="BM135" s="164" t="s">
        <v>655</v>
      </c>
    </row>
    <row r="136" spans="1:65" s="2" customFormat="1" ht="24.2" customHeight="1">
      <c r="A136" s="33"/>
      <c r="B136" s="151"/>
      <c r="C136" s="152" t="s">
        <v>656</v>
      </c>
      <c r="D136" s="152" t="s">
        <v>140</v>
      </c>
      <c r="E136" s="153" t="s">
        <v>657</v>
      </c>
      <c r="F136" s="154" t="s">
        <v>658</v>
      </c>
      <c r="G136" s="155" t="s">
        <v>215</v>
      </c>
      <c r="H136" s="156">
        <v>20</v>
      </c>
      <c r="I136" s="157"/>
      <c r="J136" s="158">
        <f t="shared" si="0"/>
        <v>0</v>
      </c>
      <c r="K136" s="159"/>
      <c r="L136" s="34"/>
      <c r="M136" s="160" t="s">
        <v>1</v>
      </c>
      <c r="N136" s="161" t="s">
        <v>41</v>
      </c>
      <c r="O136" s="62"/>
      <c r="P136" s="162">
        <f t="shared" si="1"/>
        <v>0</v>
      </c>
      <c r="Q136" s="162">
        <v>0</v>
      </c>
      <c r="R136" s="162">
        <f t="shared" si="2"/>
        <v>0</v>
      </c>
      <c r="S136" s="162">
        <v>0</v>
      </c>
      <c r="T136" s="163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4" t="s">
        <v>206</v>
      </c>
      <c r="AT136" s="164" t="s">
        <v>140</v>
      </c>
      <c r="AU136" s="164" t="s">
        <v>145</v>
      </c>
      <c r="AY136" s="18" t="s">
        <v>137</v>
      </c>
      <c r="BE136" s="165">
        <f t="shared" si="4"/>
        <v>0</v>
      </c>
      <c r="BF136" s="165">
        <f t="shared" si="5"/>
        <v>0</v>
      </c>
      <c r="BG136" s="165">
        <f t="shared" si="6"/>
        <v>0</v>
      </c>
      <c r="BH136" s="165">
        <f t="shared" si="7"/>
        <v>0</v>
      </c>
      <c r="BI136" s="165">
        <f t="shared" si="8"/>
        <v>0</v>
      </c>
      <c r="BJ136" s="18" t="s">
        <v>145</v>
      </c>
      <c r="BK136" s="165">
        <f t="shared" si="9"/>
        <v>0</v>
      </c>
      <c r="BL136" s="18" t="s">
        <v>206</v>
      </c>
      <c r="BM136" s="164" t="s">
        <v>659</v>
      </c>
    </row>
    <row r="137" spans="1:65" s="2" customFormat="1" ht="16.5" customHeight="1">
      <c r="A137" s="33"/>
      <c r="B137" s="151"/>
      <c r="C137" s="190" t="s">
        <v>660</v>
      </c>
      <c r="D137" s="190" t="s">
        <v>181</v>
      </c>
      <c r="E137" s="191" t="s">
        <v>661</v>
      </c>
      <c r="F137" s="192" t="s">
        <v>662</v>
      </c>
      <c r="G137" s="193" t="s">
        <v>215</v>
      </c>
      <c r="H137" s="194">
        <v>20</v>
      </c>
      <c r="I137" s="195"/>
      <c r="J137" s="196">
        <f t="shared" si="0"/>
        <v>0</v>
      </c>
      <c r="K137" s="197"/>
      <c r="L137" s="198"/>
      <c r="M137" s="199" t="s">
        <v>1</v>
      </c>
      <c r="N137" s="200" t="s">
        <v>41</v>
      </c>
      <c r="O137" s="62"/>
      <c r="P137" s="162">
        <f t="shared" si="1"/>
        <v>0</v>
      </c>
      <c r="Q137" s="162">
        <v>5.0000000000000002E-5</v>
      </c>
      <c r="R137" s="162">
        <f t="shared" si="2"/>
        <v>1E-3</v>
      </c>
      <c r="S137" s="162">
        <v>0</v>
      </c>
      <c r="T137" s="163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4" t="s">
        <v>628</v>
      </c>
      <c r="AT137" s="164" t="s">
        <v>181</v>
      </c>
      <c r="AU137" s="164" t="s">
        <v>145</v>
      </c>
      <c r="AY137" s="18" t="s">
        <v>137</v>
      </c>
      <c r="BE137" s="165">
        <f t="shared" si="4"/>
        <v>0</v>
      </c>
      <c r="BF137" s="165">
        <f t="shared" si="5"/>
        <v>0</v>
      </c>
      <c r="BG137" s="165">
        <f t="shared" si="6"/>
        <v>0</v>
      </c>
      <c r="BH137" s="165">
        <f t="shared" si="7"/>
        <v>0</v>
      </c>
      <c r="BI137" s="165">
        <f t="shared" si="8"/>
        <v>0</v>
      </c>
      <c r="BJ137" s="18" t="s">
        <v>145</v>
      </c>
      <c r="BK137" s="165">
        <f t="shared" si="9"/>
        <v>0</v>
      </c>
      <c r="BL137" s="18" t="s">
        <v>628</v>
      </c>
      <c r="BM137" s="164" t="s">
        <v>663</v>
      </c>
    </row>
    <row r="138" spans="1:65" s="2" customFormat="1" ht="24.2" customHeight="1">
      <c r="A138" s="33"/>
      <c r="B138" s="151"/>
      <c r="C138" s="152" t="s">
        <v>605</v>
      </c>
      <c r="D138" s="152" t="s">
        <v>140</v>
      </c>
      <c r="E138" s="153" t="s">
        <v>664</v>
      </c>
      <c r="F138" s="154" t="s">
        <v>665</v>
      </c>
      <c r="G138" s="155" t="s">
        <v>215</v>
      </c>
      <c r="H138" s="156">
        <v>1</v>
      </c>
      <c r="I138" s="157"/>
      <c r="J138" s="158">
        <f t="shared" si="0"/>
        <v>0</v>
      </c>
      <c r="K138" s="159"/>
      <c r="L138" s="34"/>
      <c r="M138" s="160" t="s">
        <v>1</v>
      </c>
      <c r="N138" s="161" t="s">
        <v>41</v>
      </c>
      <c r="O138" s="62"/>
      <c r="P138" s="162">
        <f t="shared" si="1"/>
        <v>0</v>
      </c>
      <c r="Q138" s="162">
        <v>0</v>
      </c>
      <c r="R138" s="162">
        <f t="shared" si="2"/>
        <v>0</v>
      </c>
      <c r="S138" s="162">
        <v>0</v>
      </c>
      <c r="T138" s="163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4" t="s">
        <v>206</v>
      </c>
      <c r="AT138" s="164" t="s">
        <v>140</v>
      </c>
      <c r="AU138" s="164" t="s">
        <v>145</v>
      </c>
      <c r="AY138" s="18" t="s">
        <v>137</v>
      </c>
      <c r="BE138" s="165">
        <f t="shared" si="4"/>
        <v>0</v>
      </c>
      <c r="BF138" s="165">
        <f t="shared" si="5"/>
        <v>0</v>
      </c>
      <c r="BG138" s="165">
        <f t="shared" si="6"/>
        <v>0</v>
      </c>
      <c r="BH138" s="165">
        <f t="shared" si="7"/>
        <v>0</v>
      </c>
      <c r="BI138" s="165">
        <f t="shared" si="8"/>
        <v>0</v>
      </c>
      <c r="BJ138" s="18" t="s">
        <v>145</v>
      </c>
      <c r="BK138" s="165">
        <f t="shared" si="9"/>
        <v>0</v>
      </c>
      <c r="BL138" s="18" t="s">
        <v>206</v>
      </c>
      <c r="BM138" s="164" t="s">
        <v>666</v>
      </c>
    </row>
    <row r="139" spans="1:65" s="2" customFormat="1" ht="16.5" customHeight="1">
      <c r="A139" s="33"/>
      <c r="B139" s="151"/>
      <c r="C139" s="190" t="s">
        <v>610</v>
      </c>
      <c r="D139" s="190" t="s">
        <v>181</v>
      </c>
      <c r="E139" s="191" t="s">
        <v>667</v>
      </c>
      <c r="F139" s="192" t="s">
        <v>668</v>
      </c>
      <c r="G139" s="193" t="s">
        <v>215</v>
      </c>
      <c r="H139" s="194">
        <v>1</v>
      </c>
      <c r="I139" s="195"/>
      <c r="J139" s="196">
        <f t="shared" si="0"/>
        <v>0</v>
      </c>
      <c r="K139" s="197"/>
      <c r="L139" s="198"/>
      <c r="M139" s="199" t="s">
        <v>1</v>
      </c>
      <c r="N139" s="200" t="s">
        <v>41</v>
      </c>
      <c r="O139" s="62"/>
      <c r="P139" s="162">
        <f t="shared" si="1"/>
        <v>0</v>
      </c>
      <c r="Q139" s="162">
        <v>6.9999999999999994E-5</v>
      </c>
      <c r="R139" s="162">
        <f t="shared" si="2"/>
        <v>6.9999999999999994E-5</v>
      </c>
      <c r="S139" s="162">
        <v>0</v>
      </c>
      <c r="T139" s="163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4" t="s">
        <v>628</v>
      </c>
      <c r="AT139" s="164" t="s">
        <v>181</v>
      </c>
      <c r="AU139" s="164" t="s">
        <v>145</v>
      </c>
      <c r="AY139" s="18" t="s">
        <v>137</v>
      </c>
      <c r="BE139" s="165">
        <f t="shared" si="4"/>
        <v>0</v>
      </c>
      <c r="BF139" s="165">
        <f t="shared" si="5"/>
        <v>0</v>
      </c>
      <c r="BG139" s="165">
        <f t="shared" si="6"/>
        <v>0</v>
      </c>
      <c r="BH139" s="165">
        <f t="shared" si="7"/>
        <v>0</v>
      </c>
      <c r="BI139" s="165">
        <f t="shared" si="8"/>
        <v>0</v>
      </c>
      <c r="BJ139" s="18" t="s">
        <v>145</v>
      </c>
      <c r="BK139" s="165">
        <f t="shared" si="9"/>
        <v>0</v>
      </c>
      <c r="BL139" s="18" t="s">
        <v>628</v>
      </c>
      <c r="BM139" s="164" t="s">
        <v>669</v>
      </c>
    </row>
    <row r="140" spans="1:65" s="2" customFormat="1" ht="24.2" customHeight="1">
      <c r="A140" s="33"/>
      <c r="B140" s="151"/>
      <c r="C140" s="152" t="s">
        <v>271</v>
      </c>
      <c r="D140" s="152" t="s">
        <v>140</v>
      </c>
      <c r="E140" s="153" t="s">
        <v>670</v>
      </c>
      <c r="F140" s="154" t="s">
        <v>671</v>
      </c>
      <c r="G140" s="155" t="s">
        <v>215</v>
      </c>
      <c r="H140" s="156">
        <v>31</v>
      </c>
      <c r="I140" s="157"/>
      <c r="J140" s="158">
        <f t="shared" si="0"/>
        <v>0</v>
      </c>
      <c r="K140" s="159"/>
      <c r="L140" s="34"/>
      <c r="M140" s="160" t="s">
        <v>1</v>
      </c>
      <c r="N140" s="161" t="s">
        <v>41</v>
      </c>
      <c r="O140" s="62"/>
      <c r="P140" s="162">
        <f t="shared" si="1"/>
        <v>0</v>
      </c>
      <c r="Q140" s="162">
        <v>0</v>
      </c>
      <c r="R140" s="162">
        <f t="shared" si="2"/>
        <v>0</v>
      </c>
      <c r="S140" s="162">
        <v>0</v>
      </c>
      <c r="T140" s="163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4" t="s">
        <v>206</v>
      </c>
      <c r="AT140" s="164" t="s">
        <v>140</v>
      </c>
      <c r="AU140" s="164" t="s">
        <v>145</v>
      </c>
      <c r="AY140" s="18" t="s">
        <v>137</v>
      </c>
      <c r="BE140" s="165">
        <f t="shared" si="4"/>
        <v>0</v>
      </c>
      <c r="BF140" s="165">
        <f t="shared" si="5"/>
        <v>0</v>
      </c>
      <c r="BG140" s="165">
        <f t="shared" si="6"/>
        <v>0</v>
      </c>
      <c r="BH140" s="165">
        <f t="shared" si="7"/>
        <v>0</v>
      </c>
      <c r="BI140" s="165">
        <f t="shared" si="8"/>
        <v>0</v>
      </c>
      <c r="BJ140" s="18" t="s">
        <v>145</v>
      </c>
      <c r="BK140" s="165">
        <f t="shared" si="9"/>
        <v>0</v>
      </c>
      <c r="BL140" s="18" t="s">
        <v>206</v>
      </c>
      <c r="BM140" s="164" t="s">
        <v>672</v>
      </c>
    </row>
    <row r="141" spans="1:65" s="2" customFormat="1" ht="24.2" customHeight="1">
      <c r="A141" s="33"/>
      <c r="B141" s="151"/>
      <c r="C141" s="190" t="s">
        <v>376</v>
      </c>
      <c r="D141" s="190" t="s">
        <v>181</v>
      </c>
      <c r="E141" s="191" t="s">
        <v>673</v>
      </c>
      <c r="F141" s="192" t="s">
        <v>674</v>
      </c>
      <c r="G141" s="193" t="s">
        <v>215</v>
      </c>
      <c r="H141" s="194">
        <v>31</v>
      </c>
      <c r="I141" s="195"/>
      <c r="J141" s="196">
        <f t="shared" si="0"/>
        <v>0</v>
      </c>
      <c r="K141" s="197"/>
      <c r="L141" s="198"/>
      <c r="M141" s="199" t="s">
        <v>1</v>
      </c>
      <c r="N141" s="200" t="s">
        <v>41</v>
      </c>
      <c r="O141" s="62"/>
      <c r="P141" s="162">
        <f t="shared" si="1"/>
        <v>0</v>
      </c>
      <c r="Q141" s="162">
        <v>1E-4</v>
      </c>
      <c r="R141" s="162">
        <f t="shared" si="2"/>
        <v>3.1000000000000003E-3</v>
      </c>
      <c r="S141" s="162">
        <v>0</v>
      </c>
      <c r="T141" s="163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4" t="s">
        <v>628</v>
      </c>
      <c r="AT141" s="164" t="s">
        <v>181</v>
      </c>
      <c r="AU141" s="164" t="s">
        <v>145</v>
      </c>
      <c r="AY141" s="18" t="s">
        <v>137</v>
      </c>
      <c r="BE141" s="165">
        <f t="shared" si="4"/>
        <v>0</v>
      </c>
      <c r="BF141" s="165">
        <f t="shared" si="5"/>
        <v>0</v>
      </c>
      <c r="BG141" s="165">
        <f t="shared" si="6"/>
        <v>0</v>
      </c>
      <c r="BH141" s="165">
        <f t="shared" si="7"/>
        <v>0</v>
      </c>
      <c r="BI141" s="165">
        <f t="shared" si="8"/>
        <v>0</v>
      </c>
      <c r="BJ141" s="18" t="s">
        <v>145</v>
      </c>
      <c r="BK141" s="165">
        <f t="shared" si="9"/>
        <v>0</v>
      </c>
      <c r="BL141" s="18" t="s">
        <v>628</v>
      </c>
      <c r="BM141" s="164" t="s">
        <v>675</v>
      </c>
    </row>
    <row r="142" spans="1:65" s="2" customFormat="1" ht="24.2" customHeight="1">
      <c r="A142" s="33"/>
      <c r="B142" s="151"/>
      <c r="C142" s="152" t="s">
        <v>401</v>
      </c>
      <c r="D142" s="152" t="s">
        <v>140</v>
      </c>
      <c r="E142" s="153" t="s">
        <v>676</v>
      </c>
      <c r="F142" s="154" t="s">
        <v>677</v>
      </c>
      <c r="G142" s="155" t="s">
        <v>215</v>
      </c>
      <c r="H142" s="156">
        <v>3</v>
      </c>
      <c r="I142" s="157"/>
      <c r="J142" s="158">
        <f t="shared" si="0"/>
        <v>0</v>
      </c>
      <c r="K142" s="159"/>
      <c r="L142" s="34"/>
      <c r="M142" s="160" t="s">
        <v>1</v>
      </c>
      <c r="N142" s="161" t="s">
        <v>41</v>
      </c>
      <c r="O142" s="62"/>
      <c r="P142" s="162">
        <f t="shared" si="1"/>
        <v>0</v>
      </c>
      <c r="Q142" s="162">
        <v>0</v>
      </c>
      <c r="R142" s="162">
        <f t="shared" si="2"/>
        <v>0</v>
      </c>
      <c r="S142" s="162">
        <v>0</v>
      </c>
      <c r="T142" s="163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4" t="s">
        <v>206</v>
      </c>
      <c r="AT142" s="164" t="s">
        <v>140</v>
      </c>
      <c r="AU142" s="164" t="s">
        <v>145</v>
      </c>
      <c r="AY142" s="18" t="s">
        <v>137</v>
      </c>
      <c r="BE142" s="165">
        <f t="shared" si="4"/>
        <v>0</v>
      </c>
      <c r="BF142" s="165">
        <f t="shared" si="5"/>
        <v>0</v>
      </c>
      <c r="BG142" s="165">
        <f t="shared" si="6"/>
        <v>0</v>
      </c>
      <c r="BH142" s="165">
        <f t="shared" si="7"/>
        <v>0</v>
      </c>
      <c r="BI142" s="165">
        <f t="shared" si="8"/>
        <v>0</v>
      </c>
      <c r="BJ142" s="18" t="s">
        <v>145</v>
      </c>
      <c r="BK142" s="165">
        <f t="shared" si="9"/>
        <v>0</v>
      </c>
      <c r="BL142" s="18" t="s">
        <v>206</v>
      </c>
      <c r="BM142" s="164" t="s">
        <v>678</v>
      </c>
    </row>
    <row r="143" spans="1:65" s="2" customFormat="1" ht="24.2" customHeight="1">
      <c r="A143" s="33"/>
      <c r="B143" s="151"/>
      <c r="C143" s="190" t="s">
        <v>228</v>
      </c>
      <c r="D143" s="190" t="s">
        <v>181</v>
      </c>
      <c r="E143" s="191" t="s">
        <v>679</v>
      </c>
      <c r="F143" s="192" t="s">
        <v>680</v>
      </c>
      <c r="G143" s="193" t="s">
        <v>215</v>
      </c>
      <c r="H143" s="194">
        <v>3</v>
      </c>
      <c r="I143" s="195"/>
      <c r="J143" s="196">
        <f t="shared" si="0"/>
        <v>0</v>
      </c>
      <c r="K143" s="197"/>
      <c r="L143" s="198"/>
      <c r="M143" s="199" t="s">
        <v>1</v>
      </c>
      <c r="N143" s="200" t="s">
        <v>41</v>
      </c>
      <c r="O143" s="62"/>
      <c r="P143" s="162">
        <f t="shared" si="1"/>
        <v>0</v>
      </c>
      <c r="Q143" s="162">
        <v>2.2000000000000001E-4</v>
      </c>
      <c r="R143" s="162">
        <f t="shared" si="2"/>
        <v>6.6E-4</v>
      </c>
      <c r="S143" s="162">
        <v>0</v>
      </c>
      <c r="T143" s="163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4" t="s">
        <v>628</v>
      </c>
      <c r="AT143" s="164" t="s">
        <v>181</v>
      </c>
      <c r="AU143" s="164" t="s">
        <v>145</v>
      </c>
      <c r="AY143" s="18" t="s">
        <v>137</v>
      </c>
      <c r="BE143" s="165">
        <f t="shared" si="4"/>
        <v>0</v>
      </c>
      <c r="BF143" s="165">
        <f t="shared" si="5"/>
        <v>0</v>
      </c>
      <c r="BG143" s="165">
        <f t="shared" si="6"/>
        <v>0</v>
      </c>
      <c r="BH143" s="165">
        <f t="shared" si="7"/>
        <v>0</v>
      </c>
      <c r="BI143" s="165">
        <f t="shared" si="8"/>
        <v>0</v>
      </c>
      <c r="BJ143" s="18" t="s">
        <v>145</v>
      </c>
      <c r="BK143" s="165">
        <f t="shared" si="9"/>
        <v>0</v>
      </c>
      <c r="BL143" s="18" t="s">
        <v>628</v>
      </c>
      <c r="BM143" s="164" t="s">
        <v>681</v>
      </c>
    </row>
    <row r="144" spans="1:65" s="2" customFormat="1" ht="16.5" customHeight="1">
      <c r="A144" s="33"/>
      <c r="B144" s="151"/>
      <c r="C144" s="152" t="s">
        <v>391</v>
      </c>
      <c r="D144" s="152" t="s">
        <v>140</v>
      </c>
      <c r="E144" s="153" t="s">
        <v>682</v>
      </c>
      <c r="F144" s="154" t="s">
        <v>683</v>
      </c>
      <c r="G144" s="155" t="s">
        <v>215</v>
      </c>
      <c r="H144" s="156">
        <v>3</v>
      </c>
      <c r="I144" s="157"/>
      <c r="J144" s="158">
        <f t="shared" si="0"/>
        <v>0</v>
      </c>
      <c r="K144" s="159"/>
      <c r="L144" s="34"/>
      <c r="M144" s="160" t="s">
        <v>1</v>
      </c>
      <c r="N144" s="161" t="s">
        <v>41</v>
      </c>
      <c r="O144" s="62"/>
      <c r="P144" s="162">
        <f t="shared" si="1"/>
        <v>0</v>
      </c>
      <c r="Q144" s="162">
        <v>0</v>
      </c>
      <c r="R144" s="162">
        <f t="shared" si="2"/>
        <v>0</v>
      </c>
      <c r="S144" s="162">
        <v>0</v>
      </c>
      <c r="T144" s="163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4" t="s">
        <v>206</v>
      </c>
      <c r="AT144" s="164" t="s">
        <v>140</v>
      </c>
      <c r="AU144" s="164" t="s">
        <v>145</v>
      </c>
      <c r="AY144" s="18" t="s">
        <v>137</v>
      </c>
      <c r="BE144" s="165">
        <f t="shared" si="4"/>
        <v>0</v>
      </c>
      <c r="BF144" s="165">
        <f t="shared" si="5"/>
        <v>0</v>
      </c>
      <c r="BG144" s="165">
        <f t="shared" si="6"/>
        <v>0</v>
      </c>
      <c r="BH144" s="165">
        <f t="shared" si="7"/>
        <v>0</v>
      </c>
      <c r="BI144" s="165">
        <f t="shared" si="8"/>
        <v>0</v>
      </c>
      <c r="BJ144" s="18" t="s">
        <v>145</v>
      </c>
      <c r="BK144" s="165">
        <f t="shared" si="9"/>
        <v>0</v>
      </c>
      <c r="BL144" s="18" t="s">
        <v>206</v>
      </c>
      <c r="BM144" s="164" t="s">
        <v>684</v>
      </c>
    </row>
    <row r="145" spans="1:65" s="2" customFormat="1" ht="24.2" customHeight="1">
      <c r="A145" s="33"/>
      <c r="B145" s="151"/>
      <c r="C145" s="190" t="s">
        <v>387</v>
      </c>
      <c r="D145" s="190" t="s">
        <v>181</v>
      </c>
      <c r="E145" s="191" t="s">
        <v>685</v>
      </c>
      <c r="F145" s="192" t="s">
        <v>686</v>
      </c>
      <c r="G145" s="193" t="s">
        <v>215</v>
      </c>
      <c r="H145" s="194">
        <v>1</v>
      </c>
      <c r="I145" s="195"/>
      <c r="J145" s="196">
        <f t="shared" si="0"/>
        <v>0</v>
      </c>
      <c r="K145" s="197"/>
      <c r="L145" s="198"/>
      <c r="M145" s="199" t="s">
        <v>1</v>
      </c>
      <c r="N145" s="200" t="s">
        <v>41</v>
      </c>
      <c r="O145" s="62"/>
      <c r="P145" s="162">
        <f t="shared" si="1"/>
        <v>0</v>
      </c>
      <c r="Q145" s="162">
        <v>2.5999999999999999E-2</v>
      </c>
      <c r="R145" s="162">
        <f t="shared" si="2"/>
        <v>2.5999999999999999E-2</v>
      </c>
      <c r="S145" s="162">
        <v>0</v>
      </c>
      <c r="T145" s="163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4" t="s">
        <v>628</v>
      </c>
      <c r="AT145" s="164" t="s">
        <v>181</v>
      </c>
      <c r="AU145" s="164" t="s">
        <v>145</v>
      </c>
      <c r="AY145" s="18" t="s">
        <v>137</v>
      </c>
      <c r="BE145" s="165">
        <f t="shared" si="4"/>
        <v>0</v>
      </c>
      <c r="BF145" s="165">
        <f t="shared" si="5"/>
        <v>0</v>
      </c>
      <c r="BG145" s="165">
        <f t="shared" si="6"/>
        <v>0</v>
      </c>
      <c r="BH145" s="165">
        <f t="shared" si="7"/>
        <v>0</v>
      </c>
      <c r="BI145" s="165">
        <f t="shared" si="8"/>
        <v>0</v>
      </c>
      <c r="BJ145" s="18" t="s">
        <v>145</v>
      </c>
      <c r="BK145" s="165">
        <f t="shared" si="9"/>
        <v>0</v>
      </c>
      <c r="BL145" s="18" t="s">
        <v>628</v>
      </c>
      <c r="BM145" s="164" t="s">
        <v>687</v>
      </c>
    </row>
    <row r="146" spans="1:65" s="2" customFormat="1" ht="24.2" customHeight="1">
      <c r="A146" s="33"/>
      <c r="B146" s="151"/>
      <c r="C146" s="190" t="s">
        <v>150</v>
      </c>
      <c r="D146" s="190" t="s">
        <v>181</v>
      </c>
      <c r="E146" s="191" t="s">
        <v>688</v>
      </c>
      <c r="F146" s="192" t="s">
        <v>689</v>
      </c>
      <c r="G146" s="193" t="s">
        <v>215</v>
      </c>
      <c r="H146" s="194">
        <v>1</v>
      </c>
      <c r="I146" s="195"/>
      <c r="J146" s="196">
        <f t="shared" si="0"/>
        <v>0</v>
      </c>
      <c r="K146" s="197"/>
      <c r="L146" s="198"/>
      <c r="M146" s="199" t="s">
        <v>1</v>
      </c>
      <c r="N146" s="200" t="s">
        <v>41</v>
      </c>
      <c r="O146" s="62"/>
      <c r="P146" s="162">
        <f t="shared" si="1"/>
        <v>0</v>
      </c>
      <c r="Q146" s="162">
        <v>2.5999999999999999E-2</v>
      </c>
      <c r="R146" s="162">
        <f t="shared" si="2"/>
        <v>2.5999999999999999E-2</v>
      </c>
      <c r="S146" s="162">
        <v>0</v>
      </c>
      <c r="T146" s="163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4" t="s">
        <v>628</v>
      </c>
      <c r="AT146" s="164" t="s">
        <v>181</v>
      </c>
      <c r="AU146" s="164" t="s">
        <v>145</v>
      </c>
      <c r="AY146" s="18" t="s">
        <v>137</v>
      </c>
      <c r="BE146" s="165">
        <f t="shared" si="4"/>
        <v>0</v>
      </c>
      <c r="BF146" s="165">
        <f t="shared" si="5"/>
        <v>0</v>
      </c>
      <c r="BG146" s="165">
        <f t="shared" si="6"/>
        <v>0</v>
      </c>
      <c r="BH146" s="165">
        <f t="shared" si="7"/>
        <v>0</v>
      </c>
      <c r="BI146" s="165">
        <f t="shared" si="8"/>
        <v>0</v>
      </c>
      <c r="BJ146" s="18" t="s">
        <v>145</v>
      </c>
      <c r="BK146" s="165">
        <f t="shared" si="9"/>
        <v>0</v>
      </c>
      <c r="BL146" s="18" t="s">
        <v>628</v>
      </c>
      <c r="BM146" s="164" t="s">
        <v>690</v>
      </c>
    </row>
    <row r="147" spans="1:65" s="2" customFormat="1" ht="24.2" customHeight="1">
      <c r="A147" s="33"/>
      <c r="B147" s="151"/>
      <c r="C147" s="190" t="s">
        <v>242</v>
      </c>
      <c r="D147" s="190" t="s">
        <v>181</v>
      </c>
      <c r="E147" s="191" t="s">
        <v>691</v>
      </c>
      <c r="F147" s="192" t="s">
        <v>692</v>
      </c>
      <c r="G147" s="193" t="s">
        <v>215</v>
      </c>
      <c r="H147" s="194">
        <v>1</v>
      </c>
      <c r="I147" s="195"/>
      <c r="J147" s="196">
        <f t="shared" si="0"/>
        <v>0</v>
      </c>
      <c r="K147" s="197"/>
      <c r="L147" s="198"/>
      <c r="M147" s="199" t="s">
        <v>1</v>
      </c>
      <c r="N147" s="200" t="s">
        <v>41</v>
      </c>
      <c r="O147" s="62"/>
      <c r="P147" s="162">
        <f t="shared" si="1"/>
        <v>0</v>
      </c>
      <c r="Q147" s="162">
        <v>2.5999999999999999E-2</v>
      </c>
      <c r="R147" s="162">
        <f t="shared" si="2"/>
        <v>2.5999999999999999E-2</v>
      </c>
      <c r="S147" s="162">
        <v>0</v>
      </c>
      <c r="T147" s="163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4" t="s">
        <v>628</v>
      </c>
      <c r="AT147" s="164" t="s">
        <v>181</v>
      </c>
      <c r="AU147" s="164" t="s">
        <v>145</v>
      </c>
      <c r="AY147" s="18" t="s">
        <v>137</v>
      </c>
      <c r="BE147" s="165">
        <f t="shared" si="4"/>
        <v>0</v>
      </c>
      <c r="BF147" s="165">
        <f t="shared" si="5"/>
        <v>0</v>
      </c>
      <c r="BG147" s="165">
        <f t="shared" si="6"/>
        <v>0</v>
      </c>
      <c r="BH147" s="165">
        <f t="shared" si="7"/>
        <v>0</v>
      </c>
      <c r="BI147" s="165">
        <f t="shared" si="8"/>
        <v>0</v>
      </c>
      <c r="BJ147" s="18" t="s">
        <v>145</v>
      </c>
      <c r="BK147" s="165">
        <f t="shared" si="9"/>
        <v>0</v>
      </c>
      <c r="BL147" s="18" t="s">
        <v>628</v>
      </c>
      <c r="BM147" s="164" t="s">
        <v>693</v>
      </c>
    </row>
    <row r="148" spans="1:65" s="2" customFormat="1" ht="16.5" customHeight="1">
      <c r="A148" s="33"/>
      <c r="B148" s="151"/>
      <c r="C148" s="152" t="s">
        <v>212</v>
      </c>
      <c r="D148" s="152" t="s">
        <v>140</v>
      </c>
      <c r="E148" s="153" t="s">
        <v>694</v>
      </c>
      <c r="F148" s="154" t="s">
        <v>695</v>
      </c>
      <c r="G148" s="155" t="s">
        <v>215</v>
      </c>
      <c r="H148" s="156">
        <v>25</v>
      </c>
      <c r="I148" s="157"/>
      <c r="J148" s="158">
        <f t="shared" si="0"/>
        <v>0</v>
      </c>
      <c r="K148" s="159"/>
      <c r="L148" s="34"/>
      <c r="M148" s="160" t="s">
        <v>1</v>
      </c>
      <c r="N148" s="161" t="s">
        <v>41</v>
      </c>
      <c r="O148" s="62"/>
      <c r="P148" s="162">
        <f t="shared" si="1"/>
        <v>0</v>
      </c>
      <c r="Q148" s="162">
        <v>0</v>
      </c>
      <c r="R148" s="162">
        <f t="shared" si="2"/>
        <v>0</v>
      </c>
      <c r="S148" s="162">
        <v>0</v>
      </c>
      <c r="T148" s="163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4" t="s">
        <v>206</v>
      </c>
      <c r="AT148" s="164" t="s">
        <v>140</v>
      </c>
      <c r="AU148" s="164" t="s">
        <v>145</v>
      </c>
      <c r="AY148" s="18" t="s">
        <v>137</v>
      </c>
      <c r="BE148" s="165">
        <f t="shared" si="4"/>
        <v>0</v>
      </c>
      <c r="BF148" s="165">
        <f t="shared" si="5"/>
        <v>0</v>
      </c>
      <c r="BG148" s="165">
        <f t="shared" si="6"/>
        <v>0</v>
      </c>
      <c r="BH148" s="165">
        <f t="shared" si="7"/>
        <v>0</v>
      </c>
      <c r="BI148" s="165">
        <f t="shared" si="8"/>
        <v>0</v>
      </c>
      <c r="BJ148" s="18" t="s">
        <v>145</v>
      </c>
      <c r="BK148" s="165">
        <f t="shared" si="9"/>
        <v>0</v>
      </c>
      <c r="BL148" s="18" t="s">
        <v>206</v>
      </c>
      <c r="BM148" s="164" t="s">
        <v>696</v>
      </c>
    </row>
    <row r="149" spans="1:65" s="2" customFormat="1" ht="16.5" customHeight="1">
      <c r="A149" s="33"/>
      <c r="B149" s="151"/>
      <c r="C149" s="152" t="s">
        <v>697</v>
      </c>
      <c r="D149" s="152" t="s">
        <v>140</v>
      </c>
      <c r="E149" s="153" t="s">
        <v>698</v>
      </c>
      <c r="F149" s="154" t="s">
        <v>699</v>
      </c>
      <c r="G149" s="155" t="s">
        <v>215</v>
      </c>
      <c r="H149" s="156">
        <v>81</v>
      </c>
      <c r="I149" s="157"/>
      <c r="J149" s="158">
        <f t="shared" si="0"/>
        <v>0</v>
      </c>
      <c r="K149" s="159"/>
      <c r="L149" s="34"/>
      <c r="M149" s="160" t="s">
        <v>1</v>
      </c>
      <c r="N149" s="161" t="s">
        <v>41</v>
      </c>
      <c r="O149" s="62"/>
      <c r="P149" s="162">
        <f t="shared" si="1"/>
        <v>0</v>
      </c>
      <c r="Q149" s="162">
        <v>0</v>
      </c>
      <c r="R149" s="162">
        <f t="shared" si="2"/>
        <v>0</v>
      </c>
      <c r="S149" s="162">
        <v>0</v>
      </c>
      <c r="T149" s="163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4" t="s">
        <v>206</v>
      </c>
      <c r="AT149" s="164" t="s">
        <v>140</v>
      </c>
      <c r="AU149" s="164" t="s">
        <v>145</v>
      </c>
      <c r="AY149" s="18" t="s">
        <v>137</v>
      </c>
      <c r="BE149" s="165">
        <f t="shared" si="4"/>
        <v>0</v>
      </c>
      <c r="BF149" s="165">
        <f t="shared" si="5"/>
        <v>0</v>
      </c>
      <c r="BG149" s="165">
        <f t="shared" si="6"/>
        <v>0</v>
      </c>
      <c r="BH149" s="165">
        <f t="shared" si="7"/>
        <v>0</v>
      </c>
      <c r="BI149" s="165">
        <f t="shared" si="8"/>
        <v>0</v>
      </c>
      <c r="BJ149" s="18" t="s">
        <v>145</v>
      </c>
      <c r="BK149" s="165">
        <f t="shared" si="9"/>
        <v>0</v>
      </c>
      <c r="BL149" s="18" t="s">
        <v>206</v>
      </c>
      <c r="BM149" s="164" t="s">
        <v>700</v>
      </c>
    </row>
    <row r="150" spans="1:65" s="2" customFormat="1" ht="16.5" customHeight="1">
      <c r="A150" s="33"/>
      <c r="B150" s="151"/>
      <c r="C150" s="190" t="s">
        <v>546</v>
      </c>
      <c r="D150" s="190" t="s">
        <v>181</v>
      </c>
      <c r="E150" s="191" t="s">
        <v>701</v>
      </c>
      <c r="F150" s="192" t="s">
        <v>702</v>
      </c>
      <c r="G150" s="193" t="s">
        <v>215</v>
      </c>
      <c r="H150" s="194">
        <v>15</v>
      </c>
      <c r="I150" s="195"/>
      <c r="J150" s="196">
        <f t="shared" si="0"/>
        <v>0</v>
      </c>
      <c r="K150" s="197"/>
      <c r="L150" s="198"/>
      <c r="M150" s="199" t="s">
        <v>1</v>
      </c>
      <c r="N150" s="200" t="s">
        <v>41</v>
      </c>
      <c r="O150" s="62"/>
      <c r="P150" s="162">
        <f t="shared" si="1"/>
        <v>0</v>
      </c>
      <c r="Q150" s="162">
        <v>1.92E-3</v>
      </c>
      <c r="R150" s="162">
        <f t="shared" si="2"/>
        <v>2.8799999999999999E-2</v>
      </c>
      <c r="S150" s="162">
        <v>0</v>
      </c>
      <c r="T150" s="163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4" t="s">
        <v>628</v>
      </c>
      <c r="AT150" s="164" t="s">
        <v>181</v>
      </c>
      <c r="AU150" s="164" t="s">
        <v>145</v>
      </c>
      <c r="AY150" s="18" t="s">
        <v>137</v>
      </c>
      <c r="BE150" s="165">
        <f t="shared" si="4"/>
        <v>0</v>
      </c>
      <c r="BF150" s="165">
        <f t="shared" si="5"/>
        <v>0</v>
      </c>
      <c r="BG150" s="165">
        <f t="shared" si="6"/>
        <v>0</v>
      </c>
      <c r="BH150" s="165">
        <f t="shared" si="7"/>
        <v>0</v>
      </c>
      <c r="BI150" s="165">
        <f t="shared" si="8"/>
        <v>0</v>
      </c>
      <c r="BJ150" s="18" t="s">
        <v>145</v>
      </c>
      <c r="BK150" s="165">
        <f t="shared" si="9"/>
        <v>0</v>
      </c>
      <c r="BL150" s="18" t="s">
        <v>628</v>
      </c>
      <c r="BM150" s="164" t="s">
        <v>703</v>
      </c>
    </row>
    <row r="151" spans="1:65" s="2" customFormat="1" ht="16.5" customHeight="1">
      <c r="A151" s="33"/>
      <c r="B151" s="151"/>
      <c r="C151" s="190" t="s">
        <v>156</v>
      </c>
      <c r="D151" s="190" t="s">
        <v>181</v>
      </c>
      <c r="E151" s="191" t="s">
        <v>704</v>
      </c>
      <c r="F151" s="192" t="s">
        <v>705</v>
      </c>
      <c r="G151" s="193" t="s">
        <v>215</v>
      </c>
      <c r="H151" s="194">
        <v>60</v>
      </c>
      <c r="I151" s="195"/>
      <c r="J151" s="196">
        <f t="shared" si="0"/>
        <v>0</v>
      </c>
      <c r="K151" s="197"/>
      <c r="L151" s="198"/>
      <c r="M151" s="199" t="s">
        <v>1</v>
      </c>
      <c r="N151" s="200" t="s">
        <v>41</v>
      </c>
      <c r="O151" s="62"/>
      <c r="P151" s="162">
        <f t="shared" si="1"/>
        <v>0</v>
      </c>
      <c r="Q151" s="162">
        <v>1.92E-3</v>
      </c>
      <c r="R151" s="162">
        <f t="shared" si="2"/>
        <v>0.1152</v>
      </c>
      <c r="S151" s="162">
        <v>0</v>
      </c>
      <c r="T151" s="163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4" t="s">
        <v>628</v>
      </c>
      <c r="AT151" s="164" t="s">
        <v>181</v>
      </c>
      <c r="AU151" s="164" t="s">
        <v>145</v>
      </c>
      <c r="AY151" s="18" t="s">
        <v>137</v>
      </c>
      <c r="BE151" s="165">
        <f t="shared" si="4"/>
        <v>0</v>
      </c>
      <c r="BF151" s="165">
        <f t="shared" si="5"/>
        <v>0</v>
      </c>
      <c r="BG151" s="165">
        <f t="shared" si="6"/>
        <v>0</v>
      </c>
      <c r="BH151" s="165">
        <f t="shared" si="7"/>
        <v>0</v>
      </c>
      <c r="BI151" s="165">
        <f t="shared" si="8"/>
        <v>0</v>
      </c>
      <c r="BJ151" s="18" t="s">
        <v>145</v>
      </c>
      <c r="BK151" s="165">
        <f t="shared" si="9"/>
        <v>0</v>
      </c>
      <c r="BL151" s="18" t="s">
        <v>628</v>
      </c>
      <c r="BM151" s="164" t="s">
        <v>706</v>
      </c>
    </row>
    <row r="152" spans="1:65" s="2" customFormat="1" ht="16.5" customHeight="1">
      <c r="A152" s="33"/>
      <c r="B152" s="151"/>
      <c r="C152" s="190" t="s">
        <v>161</v>
      </c>
      <c r="D152" s="190" t="s">
        <v>181</v>
      </c>
      <c r="E152" s="191" t="s">
        <v>707</v>
      </c>
      <c r="F152" s="192" t="s">
        <v>708</v>
      </c>
      <c r="G152" s="193" t="s">
        <v>215</v>
      </c>
      <c r="H152" s="194">
        <v>6</v>
      </c>
      <c r="I152" s="195"/>
      <c r="J152" s="196">
        <f t="shared" si="0"/>
        <v>0</v>
      </c>
      <c r="K152" s="197"/>
      <c r="L152" s="198"/>
      <c r="M152" s="199" t="s">
        <v>1</v>
      </c>
      <c r="N152" s="200" t="s">
        <v>41</v>
      </c>
      <c r="O152" s="62"/>
      <c r="P152" s="162">
        <f t="shared" si="1"/>
        <v>0</v>
      </c>
      <c r="Q152" s="162">
        <v>1.92E-3</v>
      </c>
      <c r="R152" s="162">
        <f t="shared" si="2"/>
        <v>1.1520000000000001E-2</v>
      </c>
      <c r="S152" s="162">
        <v>0</v>
      </c>
      <c r="T152" s="163">
        <f t="shared" si="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4" t="s">
        <v>628</v>
      </c>
      <c r="AT152" s="164" t="s">
        <v>181</v>
      </c>
      <c r="AU152" s="164" t="s">
        <v>145</v>
      </c>
      <c r="AY152" s="18" t="s">
        <v>137</v>
      </c>
      <c r="BE152" s="165">
        <f t="shared" si="4"/>
        <v>0</v>
      </c>
      <c r="BF152" s="165">
        <f t="shared" si="5"/>
        <v>0</v>
      </c>
      <c r="BG152" s="165">
        <f t="shared" si="6"/>
        <v>0</v>
      </c>
      <c r="BH152" s="165">
        <f t="shared" si="7"/>
        <v>0</v>
      </c>
      <c r="BI152" s="165">
        <f t="shared" si="8"/>
        <v>0</v>
      </c>
      <c r="BJ152" s="18" t="s">
        <v>145</v>
      </c>
      <c r="BK152" s="165">
        <f t="shared" si="9"/>
        <v>0</v>
      </c>
      <c r="BL152" s="18" t="s">
        <v>628</v>
      </c>
      <c r="BM152" s="164" t="s">
        <v>709</v>
      </c>
    </row>
    <row r="153" spans="1:65" s="2" customFormat="1" ht="16.5" customHeight="1">
      <c r="A153" s="33"/>
      <c r="B153" s="151"/>
      <c r="C153" s="152" t="s">
        <v>247</v>
      </c>
      <c r="D153" s="152" t="s">
        <v>140</v>
      </c>
      <c r="E153" s="153" t="s">
        <v>710</v>
      </c>
      <c r="F153" s="154" t="s">
        <v>711</v>
      </c>
      <c r="G153" s="155" t="s">
        <v>215</v>
      </c>
      <c r="H153" s="156">
        <v>10</v>
      </c>
      <c r="I153" s="157"/>
      <c r="J153" s="158">
        <f t="shared" si="0"/>
        <v>0</v>
      </c>
      <c r="K153" s="159"/>
      <c r="L153" s="34"/>
      <c r="M153" s="160" t="s">
        <v>1</v>
      </c>
      <c r="N153" s="161" t="s">
        <v>41</v>
      </c>
      <c r="O153" s="62"/>
      <c r="P153" s="162">
        <f t="shared" si="1"/>
        <v>0</v>
      </c>
      <c r="Q153" s="162">
        <v>0</v>
      </c>
      <c r="R153" s="162">
        <f t="shared" si="2"/>
        <v>0</v>
      </c>
      <c r="S153" s="162">
        <v>0</v>
      </c>
      <c r="T153" s="163">
        <f t="shared" si="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4" t="s">
        <v>206</v>
      </c>
      <c r="AT153" s="164" t="s">
        <v>140</v>
      </c>
      <c r="AU153" s="164" t="s">
        <v>145</v>
      </c>
      <c r="AY153" s="18" t="s">
        <v>137</v>
      </c>
      <c r="BE153" s="165">
        <f t="shared" si="4"/>
        <v>0</v>
      </c>
      <c r="BF153" s="165">
        <f t="shared" si="5"/>
        <v>0</v>
      </c>
      <c r="BG153" s="165">
        <f t="shared" si="6"/>
        <v>0</v>
      </c>
      <c r="BH153" s="165">
        <f t="shared" si="7"/>
        <v>0</v>
      </c>
      <c r="BI153" s="165">
        <f t="shared" si="8"/>
        <v>0</v>
      </c>
      <c r="BJ153" s="18" t="s">
        <v>145</v>
      </c>
      <c r="BK153" s="165">
        <f t="shared" si="9"/>
        <v>0</v>
      </c>
      <c r="BL153" s="18" t="s">
        <v>206</v>
      </c>
      <c r="BM153" s="164" t="s">
        <v>712</v>
      </c>
    </row>
    <row r="154" spans="1:65" s="2" customFormat="1" ht="16.5" customHeight="1">
      <c r="A154" s="33"/>
      <c r="B154" s="151"/>
      <c r="C154" s="190" t="s">
        <v>252</v>
      </c>
      <c r="D154" s="190" t="s">
        <v>181</v>
      </c>
      <c r="E154" s="191" t="s">
        <v>713</v>
      </c>
      <c r="F154" s="192" t="s">
        <v>714</v>
      </c>
      <c r="G154" s="193" t="s">
        <v>215</v>
      </c>
      <c r="H154" s="194">
        <v>10</v>
      </c>
      <c r="I154" s="195"/>
      <c r="J154" s="196">
        <f t="shared" si="0"/>
        <v>0</v>
      </c>
      <c r="K154" s="197"/>
      <c r="L154" s="198"/>
      <c r="M154" s="199" t="s">
        <v>1</v>
      </c>
      <c r="N154" s="200" t="s">
        <v>41</v>
      </c>
      <c r="O154" s="62"/>
      <c r="P154" s="162">
        <f t="shared" si="1"/>
        <v>0</v>
      </c>
      <c r="Q154" s="162">
        <v>1E-4</v>
      </c>
      <c r="R154" s="162">
        <f t="shared" si="2"/>
        <v>1E-3</v>
      </c>
      <c r="S154" s="162">
        <v>0</v>
      </c>
      <c r="T154" s="163">
        <f t="shared" si="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4" t="s">
        <v>628</v>
      </c>
      <c r="AT154" s="164" t="s">
        <v>181</v>
      </c>
      <c r="AU154" s="164" t="s">
        <v>145</v>
      </c>
      <c r="AY154" s="18" t="s">
        <v>137</v>
      </c>
      <c r="BE154" s="165">
        <f t="shared" si="4"/>
        <v>0</v>
      </c>
      <c r="BF154" s="165">
        <f t="shared" si="5"/>
        <v>0</v>
      </c>
      <c r="BG154" s="165">
        <f t="shared" si="6"/>
        <v>0</v>
      </c>
      <c r="BH154" s="165">
        <f t="shared" si="7"/>
        <v>0</v>
      </c>
      <c r="BI154" s="165">
        <f t="shared" si="8"/>
        <v>0</v>
      </c>
      <c r="BJ154" s="18" t="s">
        <v>145</v>
      </c>
      <c r="BK154" s="165">
        <f t="shared" si="9"/>
        <v>0</v>
      </c>
      <c r="BL154" s="18" t="s">
        <v>628</v>
      </c>
      <c r="BM154" s="164" t="s">
        <v>715</v>
      </c>
    </row>
    <row r="155" spans="1:65" s="2" customFormat="1" ht="24.2" customHeight="1">
      <c r="A155" s="33"/>
      <c r="B155" s="151"/>
      <c r="C155" s="190" t="s">
        <v>259</v>
      </c>
      <c r="D155" s="190" t="s">
        <v>181</v>
      </c>
      <c r="E155" s="191" t="s">
        <v>716</v>
      </c>
      <c r="F155" s="192" t="s">
        <v>717</v>
      </c>
      <c r="G155" s="193" t="s">
        <v>215</v>
      </c>
      <c r="H155" s="194">
        <v>10</v>
      </c>
      <c r="I155" s="195"/>
      <c r="J155" s="196">
        <f t="shared" si="0"/>
        <v>0</v>
      </c>
      <c r="K155" s="197"/>
      <c r="L155" s="198"/>
      <c r="M155" s="199" t="s">
        <v>1</v>
      </c>
      <c r="N155" s="200" t="s">
        <v>41</v>
      </c>
      <c r="O155" s="62"/>
      <c r="P155" s="162">
        <f t="shared" si="1"/>
        <v>0</v>
      </c>
      <c r="Q155" s="162">
        <v>3.0000000000000001E-5</v>
      </c>
      <c r="R155" s="162">
        <f t="shared" si="2"/>
        <v>3.0000000000000003E-4</v>
      </c>
      <c r="S155" s="162">
        <v>0</v>
      </c>
      <c r="T155" s="163">
        <f t="shared" si="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4" t="s">
        <v>628</v>
      </c>
      <c r="AT155" s="164" t="s">
        <v>181</v>
      </c>
      <c r="AU155" s="164" t="s">
        <v>145</v>
      </c>
      <c r="AY155" s="18" t="s">
        <v>137</v>
      </c>
      <c r="BE155" s="165">
        <f t="shared" si="4"/>
        <v>0</v>
      </c>
      <c r="BF155" s="165">
        <f t="shared" si="5"/>
        <v>0</v>
      </c>
      <c r="BG155" s="165">
        <f t="shared" si="6"/>
        <v>0</v>
      </c>
      <c r="BH155" s="165">
        <f t="shared" si="7"/>
        <v>0</v>
      </c>
      <c r="BI155" s="165">
        <f t="shared" si="8"/>
        <v>0</v>
      </c>
      <c r="BJ155" s="18" t="s">
        <v>145</v>
      </c>
      <c r="BK155" s="165">
        <f t="shared" si="9"/>
        <v>0</v>
      </c>
      <c r="BL155" s="18" t="s">
        <v>628</v>
      </c>
      <c r="BM155" s="164" t="s">
        <v>718</v>
      </c>
    </row>
    <row r="156" spans="1:65" s="2" customFormat="1" ht="24.2" customHeight="1">
      <c r="A156" s="33"/>
      <c r="B156" s="151"/>
      <c r="C156" s="152" t="s">
        <v>530</v>
      </c>
      <c r="D156" s="152" t="s">
        <v>140</v>
      </c>
      <c r="E156" s="153" t="s">
        <v>719</v>
      </c>
      <c r="F156" s="154" t="s">
        <v>720</v>
      </c>
      <c r="G156" s="155" t="s">
        <v>379</v>
      </c>
      <c r="H156" s="156">
        <v>88</v>
      </c>
      <c r="I156" s="157"/>
      <c r="J156" s="158">
        <f t="shared" si="0"/>
        <v>0</v>
      </c>
      <c r="K156" s="159"/>
      <c r="L156" s="34"/>
      <c r="M156" s="160" t="s">
        <v>1</v>
      </c>
      <c r="N156" s="161" t="s">
        <v>41</v>
      </c>
      <c r="O156" s="62"/>
      <c r="P156" s="162">
        <f t="shared" si="1"/>
        <v>0</v>
      </c>
      <c r="Q156" s="162">
        <v>0</v>
      </c>
      <c r="R156" s="162">
        <f t="shared" si="2"/>
        <v>0</v>
      </c>
      <c r="S156" s="162">
        <v>0</v>
      </c>
      <c r="T156" s="163">
        <f t="shared" si="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4" t="s">
        <v>206</v>
      </c>
      <c r="AT156" s="164" t="s">
        <v>140</v>
      </c>
      <c r="AU156" s="164" t="s">
        <v>145</v>
      </c>
      <c r="AY156" s="18" t="s">
        <v>137</v>
      </c>
      <c r="BE156" s="165">
        <f t="shared" si="4"/>
        <v>0</v>
      </c>
      <c r="BF156" s="165">
        <f t="shared" si="5"/>
        <v>0</v>
      </c>
      <c r="BG156" s="165">
        <f t="shared" si="6"/>
        <v>0</v>
      </c>
      <c r="BH156" s="165">
        <f t="shared" si="7"/>
        <v>0</v>
      </c>
      <c r="BI156" s="165">
        <f t="shared" si="8"/>
        <v>0</v>
      </c>
      <c r="BJ156" s="18" t="s">
        <v>145</v>
      </c>
      <c r="BK156" s="165">
        <f t="shared" si="9"/>
        <v>0</v>
      </c>
      <c r="BL156" s="18" t="s">
        <v>206</v>
      </c>
      <c r="BM156" s="164" t="s">
        <v>721</v>
      </c>
    </row>
    <row r="157" spans="1:65" s="2" customFormat="1" ht="16.5" customHeight="1">
      <c r="A157" s="33"/>
      <c r="B157" s="151"/>
      <c r="C157" s="190" t="s">
        <v>542</v>
      </c>
      <c r="D157" s="190" t="s">
        <v>181</v>
      </c>
      <c r="E157" s="191" t="s">
        <v>722</v>
      </c>
      <c r="F157" s="192" t="s">
        <v>723</v>
      </c>
      <c r="G157" s="193" t="s">
        <v>379</v>
      </c>
      <c r="H157" s="194">
        <v>88</v>
      </c>
      <c r="I157" s="195"/>
      <c r="J157" s="196">
        <f t="shared" si="0"/>
        <v>0</v>
      </c>
      <c r="K157" s="197"/>
      <c r="L157" s="198"/>
      <c r="M157" s="199" t="s">
        <v>1</v>
      </c>
      <c r="N157" s="200" t="s">
        <v>41</v>
      </c>
      <c r="O157" s="62"/>
      <c r="P157" s="162">
        <f t="shared" si="1"/>
        <v>0</v>
      </c>
      <c r="Q157" s="162">
        <v>0</v>
      </c>
      <c r="R157" s="162">
        <f t="shared" si="2"/>
        <v>0</v>
      </c>
      <c r="S157" s="162">
        <v>0</v>
      </c>
      <c r="T157" s="163">
        <f t="shared" si="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4" t="s">
        <v>628</v>
      </c>
      <c r="AT157" s="164" t="s">
        <v>181</v>
      </c>
      <c r="AU157" s="164" t="s">
        <v>145</v>
      </c>
      <c r="AY157" s="18" t="s">
        <v>137</v>
      </c>
      <c r="BE157" s="165">
        <f t="shared" si="4"/>
        <v>0</v>
      </c>
      <c r="BF157" s="165">
        <f t="shared" si="5"/>
        <v>0</v>
      </c>
      <c r="BG157" s="165">
        <f t="shared" si="6"/>
        <v>0</v>
      </c>
      <c r="BH157" s="165">
        <f t="shared" si="7"/>
        <v>0</v>
      </c>
      <c r="BI157" s="165">
        <f t="shared" si="8"/>
        <v>0</v>
      </c>
      <c r="BJ157" s="18" t="s">
        <v>145</v>
      </c>
      <c r="BK157" s="165">
        <f t="shared" si="9"/>
        <v>0</v>
      </c>
      <c r="BL157" s="18" t="s">
        <v>628</v>
      </c>
      <c r="BM157" s="164" t="s">
        <v>724</v>
      </c>
    </row>
    <row r="158" spans="1:65" s="2" customFormat="1" ht="16.5" customHeight="1">
      <c r="A158" s="33"/>
      <c r="B158" s="151"/>
      <c r="C158" s="152" t="s">
        <v>510</v>
      </c>
      <c r="D158" s="152" t="s">
        <v>140</v>
      </c>
      <c r="E158" s="153" t="s">
        <v>725</v>
      </c>
      <c r="F158" s="154" t="s">
        <v>726</v>
      </c>
      <c r="G158" s="155" t="s">
        <v>215</v>
      </c>
      <c r="H158" s="156">
        <v>1</v>
      </c>
      <c r="I158" s="157"/>
      <c r="J158" s="158">
        <f t="shared" ref="J158:J181" si="10">ROUND(I158*H158,2)</f>
        <v>0</v>
      </c>
      <c r="K158" s="159"/>
      <c r="L158" s="34"/>
      <c r="M158" s="160" t="s">
        <v>1</v>
      </c>
      <c r="N158" s="161" t="s">
        <v>41</v>
      </c>
      <c r="O158" s="62"/>
      <c r="P158" s="162">
        <f t="shared" ref="P158:P181" si="11">O158*H158</f>
        <v>0</v>
      </c>
      <c r="Q158" s="162">
        <v>0</v>
      </c>
      <c r="R158" s="162">
        <f t="shared" ref="R158:R181" si="12">Q158*H158</f>
        <v>0</v>
      </c>
      <c r="S158" s="162">
        <v>0</v>
      </c>
      <c r="T158" s="163">
        <f t="shared" ref="T158:T181" si="13"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4" t="s">
        <v>206</v>
      </c>
      <c r="AT158" s="164" t="s">
        <v>140</v>
      </c>
      <c r="AU158" s="164" t="s">
        <v>145</v>
      </c>
      <c r="AY158" s="18" t="s">
        <v>137</v>
      </c>
      <c r="BE158" s="165">
        <f t="shared" ref="BE158:BE181" si="14">IF(N158="základná",J158,0)</f>
        <v>0</v>
      </c>
      <c r="BF158" s="165">
        <f t="shared" ref="BF158:BF181" si="15">IF(N158="znížená",J158,0)</f>
        <v>0</v>
      </c>
      <c r="BG158" s="165">
        <f t="shared" ref="BG158:BG181" si="16">IF(N158="zákl. prenesená",J158,0)</f>
        <v>0</v>
      </c>
      <c r="BH158" s="165">
        <f t="shared" ref="BH158:BH181" si="17">IF(N158="zníž. prenesená",J158,0)</f>
        <v>0</v>
      </c>
      <c r="BI158" s="165">
        <f t="shared" ref="BI158:BI181" si="18">IF(N158="nulová",J158,0)</f>
        <v>0</v>
      </c>
      <c r="BJ158" s="18" t="s">
        <v>145</v>
      </c>
      <c r="BK158" s="165">
        <f t="shared" ref="BK158:BK181" si="19">ROUND(I158*H158,2)</f>
        <v>0</v>
      </c>
      <c r="BL158" s="18" t="s">
        <v>206</v>
      </c>
      <c r="BM158" s="164" t="s">
        <v>727</v>
      </c>
    </row>
    <row r="159" spans="1:65" s="2" customFormat="1" ht="16.5" customHeight="1">
      <c r="A159" s="33"/>
      <c r="B159" s="151"/>
      <c r="C159" s="152" t="s">
        <v>199</v>
      </c>
      <c r="D159" s="152" t="s">
        <v>140</v>
      </c>
      <c r="E159" s="153" t="s">
        <v>728</v>
      </c>
      <c r="F159" s="154" t="s">
        <v>729</v>
      </c>
      <c r="G159" s="155" t="s">
        <v>215</v>
      </c>
      <c r="H159" s="156">
        <v>5</v>
      </c>
      <c r="I159" s="157"/>
      <c r="J159" s="158">
        <f t="shared" si="10"/>
        <v>0</v>
      </c>
      <c r="K159" s="159"/>
      <c r="L159" s="34"/>
      <c r="M159" s="160" t="s">
        <v>1</v>
      </c>
      <c r="N159" s="161" t="s">
        <v>41</v>
      </c>
      <c r="O159" s="62"/>
      <c r="P159" s="162">
        <f t="shared" si="11"/>
        <v>0</v>
      </c>
      <c r="Q159" s="162">
        <v>0</v>
      </c>
      <c r="R159" s="162">
        <f t="shared" si="12"/>
        <v>0</v>
      </c>
      <c r="S159" s="162">
        <v>0</v>
      </c>
      <c r="T159" s="163">
        <f t="shared" si="1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4" t="s">
        <v>206</v>
      </c>
      <c r="AT159" s="164" t="s">
        <v>140</v>
      </c>
      <c r="AU159" s="164" t="s">
        <v>145</v>
      </c>
      <c r="AY159" s="18" t="s">
        <v>137</v>
      </c>
      <c r="BE159" s="165">
        <f t="shared" si="14"/>
        <v>0</v>
      </c>
      <c r="BF159" s="165">
        <f t="shared" si="15"/>
        <v>0</v>
      </c>
      <c r="BG159" s="165">
        <f t="shared" si="16"/>
        <v>0</v>
      </c>
      <c r="BH159" s="165">
        <f t="shared" si="17"/>
        <v>0</v>
      </c>
      <c r="BI159" s="165">
        <f t="shared" si="18"/>
        <v>0</v>
      </c>
      <c r="BJ159" s="18" t="s">
        <v>145</v>
      </c>
      <c r="BK159" s="165">
        <f t="shared" si="19"/>
        <v>0</v>
      </c>
      <c r="BL159" s="18" t="s">
        <v>206</v>
      </c>
      <c r="BM159" s="164" t="s">
        <v>730</v>
      </c>
    </row>
    <row r="160" spans="1:65" s="2" customFormat="1" ht="16.5" customHeight="1">
      <c r="A160" s="33"/>
      <c r="B160" s="151"/>
      <c r="C160" s="190" t="s">
        <v>206</v>
      </c>
      <c r="D160" s="190" t="s">
        <v>181</v>
      </c>
      <c r="E160" s="191" t="s">
        <v>731</v>
      </c>
      <c r="F160" s="192" t="s">
        <v>732</v>
      </c>
      <c r="G160" s="193" t="s">
        <v>215</v>
      </c>
      <c r="H160" s="194">
        <v>5</v>
      </c>
      <c r="I160" s="195"/>
      <c r="J160" s="196">
        <f t="shared" si="10"/>
        <v>0</v>
      </c>
      <c r="K160" s="197"/>
      <c r="L160" s="198"/>
      <c r="M160" s="199" t="s">
        <v>1</v>
      </c>
      <c r="N160" s="200" t="s">
        <v>41</v>
      </c>
      <c r="O160" s="62"/>
      <c r="P160" s="162">
        <f t="shared" si="11"/>
        <v>0</v>
      </c>
      <c r="Q160" s="162">
        <v>4.4000000000000002E-4</v>
      </c>
      <c r="R160" s="162">
        <f t="shared" si="12"/>
        <v>2.2000000000000001E-3</v>
      </c>
      <c r="S160" s="162">
        <v>0</v>
      </c>
      <c r="T160" s="163">
        <f t="shared" si="1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4" t="s">
        <v>628</v>
      </c>
      <c r="AT160" s="164" t="s">
        <v>181</v>
      </c>
      <c r="AU160" s="164" t="s">
        <v>145</v>
      </c>
      <c r="AY160" s="18" t="s">
        <v>137</v>
      </c>
      <c r="BE160" s="165">
        <f t="shared" si="14"/>
        <v>0</v>
      </c>
      <c r="BF160" s="165">
        <f t="shared" si="15"/>
        <v>0</v>
      </c>
      <c r="BG160" s="165">
        <f t="shared" si="16"/>
        <v>0</v>
      </c>
      <c r="BH160" s="165">
        <f t="shared" si="17"/>
        <v>0</v>
      </c>
      <c r="BI160" s="165">
        <f t="shared" si="18"/>
        <v>0</v>
      </c>
      <c r="BJ160" s="18" t="s">
        <v>145</v>
      </c>
      <c r="BK160" s="165">
        <f t="shared" si="19"/>
        <v>0</v>
      </c>
      <c r="BL160" s="18" t="s">
        <v>628</v>
      </c>
      <c r="BM160" s="164" t="s">
        <v>733</v>
      </c>
    </row>
    <row r="161" spans="1:65" s="2" customFormat="1" ht="16.5" customHeight="1">
      <c r="A161" s="33"/>
      <c r="B161" s="151"/>
      <c r="C161" s="152" t="s">
        <v>330</v>
      </c>
      <c r="D161" s="152" t="s">
        <v>140</v>
      </c>
      <c r="E161" s="153" t="s">
        <v>734</v>
      </c>
      <c r="F161" s="154" t="s">
        <v>735</v>
      </c>
      <c r="G161" s="155" t="s">
        <v>215</v>
      </c>
      <c r="H161" s="156">
        <v>11</v>
      </c>
      <c r="I161" s="157"/>
      <c r="J161" s="158">
        <f t="shared" si="10"/>
        <v>0</v>
      </c>
      <c r="K161" s="159"/>
      <c r="L161" s="34"/>
      <c r="M161" s="160" t="s">
        <v>1</v>
      </c>
      <c r="N161" s="161" t="s">
        <v>41</v>
      </c>
      <c r="O161" s="62"/>
      <c r="P161" s="162">
        <f t="shared" si="11"/>
        <v>0</v>
      </c>
      <c r="Q161" s="162">
        <v>0</v>
      </c>
      <c r="R161" s="162">
        <f t="shared" si="12"/>
        <v>0</v>
      </c>
      <c r="S161" s="162">
        <v>0</v>
      </c>
      <c r="T161" s="163">
        <f t="shared" si="1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4" t="s">
        <v>628</v>
      </c>
      <c r="AT161" s="164" t="s">
        <v>140</v>
      </c>
      <c r="AU161" s="164" t="s">
        <v>145</v>
      </c>
      <c r="AY161" s="18" t="s">
        <v>137</v>
      </c>
      <c r="BE161" s="165">
        <f t="shared" si="14"/>
        <v>0</v>
      </c>
      <c r="BF161" s="165">
        <f t="shared" si="15"/>
        <v>0</v>
      </c>
      <c r="BG161" s="165">
        <f t="shared" si="16"/>
        <v>0</v>
      </c>
      <c r="BH161" s="165">
        <f t="shared" si="17"/>
        <v>0</v>
      </c>
      <c r="BI161" s="165">
        <f t="shared" si="18"/>
        <v>0</v>
      </c>
      <c r="BJ161" s="18" t="s">
        <v>145</v>
      </c>
      <c r="BK161" s="165">
        <f t="shared" si="19"/>
        <v>0</v>
      </c>
      <c r="BL161" s="18" t="s">
        <v>628</v>
      </c>
      <c r="BM161" s="164" t="s">
        <v>736</v>
      </c>
    </row>
    <row r="162" spans="1:65" s="2" customFormat="1" ht="16.5" customHeight="1">
      <c r="A162" s="33"/>
      <c r="B162" s="151"/>
      <c r="C162" s="152" t="s">
        <v>590</v>
      </c>
      <c r="D162" s="152" t="s">
        <v>140</v>
      </c>
      <c r="E162" s="153" t="s">
        <v>737</v>
      </c>
      <c r="F162" s="154" t="s">
        <v>738</v>
      </c>
      <c r="G162" s="155" t="s">
        <v>215</v>
      </c>
      <c r="H162" s="156">
        <v>1</v>
      </c>
      <c r="I162" s="157"/>
      <c r="J162" s="158">
        <f t="shared" si="10"/>
        <v>0</v>
      </c>
      <c r="K162" s="159"/>
      <c r="L162" s="34"/>
      <c r="M162" s="160" t="s">
        <v>1</v>
      </c>
      <c r="N162" s="161" t="s">
        <v>41</v>
      </c>
      <c r="O162" s="62"/>
      <c r="P162" s="162">
        <f t="shared" si="11"/>
        <v>0</v>
      </c>
      <c r="Q162" s="162">
        <v>0</v>
      </c>
      <c r="R162" s="162">
        <f t="shared" si="12"/>
        <v>0</v>
      </c>
      <c r="S162" s="162">
        <v>0</v>
      </c>
      <c r="T162" s="163">
        <f t="shared" si="1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4" t="s">
        <v>628</v>
      </c>
      <c r="AT162" s="164" t="s">
        <v>140</v>
      </c>
      <c r="AU162" s="164" t="s">
        <v>145</v>
      </c>
      <c r="AY162" s="18" t="s">
        <v>137</v>
      </c>
      <c r="BE162" s="165">
        <f t="shared" si="14"/>
        <v>0</v>
      </c>
      <c r="BF162" s="165">
        <f t="shared" si="15"/>
        <v>0</v>
      </c>
      <c r="BG162" s="165">
        <f t="shared" si="16"/>
        <v>0</v>
      </c>
      <c r="BH162" s="165">
        <f t="shared" si="17"/>
        <v>0</v>
      </c>
      <c r="BI162" s="165">
        <f t="shared" si="18"/>
        <v>0</v>
      </c>
      <c r="BJ162" s="18" t="s">
        <v>145</v>
      </c>
      <c r="BK162" s="165">
        <f t="shared" si="19"/>
        <v>0</v>
      </c>
      <c r="BL162" s="18" t="s">
        <v>628</v>
      </c>
      <c r="BM162" s="164" t="s">
        <v>739</v>
      </c>
    </row>
    <row r="163" spans="1:65" s="2" customFormat="1" ht="16.5" customHeight="1">
      <c r="A163" s="33"/>
      <c r="B163" s="151"/>
      <c r="C163" s="152" t="s">
        <v>396</v>
      </c>
      <c r="D163" s="152" t="s">
        <v>140</v>
      </c>
      <c r="E163" s="153" t="s">
        <v>740</v>
      </c>
      <c r="F163" s="154" t="s">
        <v>741</v>
      </c>
      <c r="G163" s="155" t="s">
        <v>215</v>
      </c>
      <c r="H163" s="156">
        <v>1</v>
      </c>
      <c r="I163" s="157"/>
      <c r="J163" s="158">
        <f t="shared" si="10"/>
        <v>0</v>
      </c>
      <c r="K163" s="159"/>
      <c r="L163" s="34"/>
      <c r="M163" s="160" t="s">
        <v>1</v>
      </c>
      <c r="N163" s="161" t="s">
        <v>41</v>
      </c>
      <c r="O163" s="62"/>
      <c r="P163" s="162">
        <f t="shared" si="11"/>
        <v>0</v>
      </c>
      <c r="Q163" s="162">
        <v>0</v>
      </c>
      <c r="R163" s="162">
        <f t="shared" si="12"/>
        <v>0</v>
      </c>
      <c r="S163" s="162">
        <v>0</v>
      </c>
      <c r="T163" s="163">
        <f t="shared" si="1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4" t="s">
        <v>206</v>
      </c>
      <c r="AT163" s="164" t="s">
        <v>140</v>
      </c>
      <c r="AU163" s="164" t="s">
        <v>145</v>
      </c>
      <c r="AY163" s="18" t="s">
        <v>137</v>
      </c>
      <c r="BE163" s="165">
        <f t="shared" si="14"/>
        <v>0</v>
      </c>
      <c r="BF163" s="165">
        <f t="shared" si="15"/>
        <v>0</v>
      </c>
      <c r="BG163" s="165">
        <f t="shared" si="16"/>
        <v>0</v>
      </c>
      <c r="BH163" s="165">
        <f t="shared" si="17"/>
        <v>0</v>
      </c>
      <c r="BI163" s="165">
        <f t="shared" si="18"/>
        <v>0</v>
      </c>
      <c r="BJ163" s="18" t="s">
        <v>145</v>
      </c>
      <c r="BK163" s="165">
        <f t="shared" si="19"/>
        <v>0</v>
      </c>
      <c r="BL163" s="18" t="s">
        <v>206</v>
      </c>
      <c r="BM163" s="164" t="s">
        <v>742</v>
      </c>
    </row>
    <row r="164" spans="1:65" s="2" customFormat="1" ht="16.5" customHeight="1">
      <c r="A164" s="33"/>
      <c r="B164" s="151"/>
      <c r="C164" s="152" t="s">
        <v>170</v>
      </c>
      <c r="D164" s="152" t="s">
        <v>140</v>
      </c>
      <c r="E164" s="153" t="s">
        <v>743</v>
      </c>
      <c r="F164" s="154" t="s">
        <v>744</v>
      </c>
      <c r="G164" s="155" t="s">
        <v>215</v>
      </c>
      <c r="H164" s="156">
        <v>1</v>
      </c>
      <c r="I164" s="157"/>
      <c r="J164" s="158">
        <f t="shared" si="10"/>
        <v>0</v>
      </c>
      <c r="K164" s="159"/>
      <c r="L164" s="34"/>
      <c r="M164" s="160" t="s">
        <v>1</v>
      </c>
      <c r="N164" s="161" t="s">
        <v>41</v>
      </c>
      <c r="O164" s="62"/>
      <c r="P164" s="162">
        <f t="shared" si="11"/>
        <v>0</v>
      </c>
      <c r="Q164" s="162">
        <v>0</v>
      </c>
      <c r="R164" s="162">
        <f t="shared" si="12"/>
        <v>0</v>
      </c>
      <c r="S164" s="162">
        <v>0</v>
      </c>
      <c r="T164" s="163">
        <f t="shared" si="1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4" t="s">
        <v>206</v>
      </c>
      <c r="AT164" s="164" t="s">
        <v>140</v>
      </c>
      <c r="AU164" s="164" t="s">
        <v>145</v>
      </c>
      <c r="AY164" s="18" t="s">
        <v>137</v>
      </c>
      <c r="BE164" s="165">
        <f t="shared" si="14"/>
        <v>0</v>
      </c>
      <c r="BF164" s="165">
        <f t="shared" si="15"/>
        <v>0</v>
      </c>
      <c r="BG164" s="165">
        <f t="shared" si="16"/>
        <v>0</v>
      </c>
      <c r="BH164" s="165">
        <f t="shared" si="17"/>
        <v>0</v>
      </c>
      <c r="BI164" s="165">
        <f t="shared" si="18"/>
        <v>0</v>
      </c>
      <c r="BJ164" s="18" t="s">
        <v>145</v>
      </c>
      <c r="BK164" s="165">
        <f t="shared" si="19"/>
        <v>0</v>
      </c>
      <c r="BL164" s="18" t="s">
        <v>206</v>
      </c>
      <c r="BM164" s="164" t="s">
        <v>745</v>
      </c>
    </row>
    <row r="165" spans="1:65" s="2" customFormat="1" ht="16.5" customHeight="1">
      <c r="A165" s="33"/>
      <c r="B165" s="151"/>
      <c r="C165" s="152" t="s">
        <v>586</v>
      </c>
      <c r="D165" s="152" t="s">
        <v>140</v>
      </c>
      <c r="E165" s="153" t="s">
        <v>746</v>
      </c>
      <c r="F165" s="154" t="s">
        <v>747</v>
      </c>
      <c r="G165" s="155" t="s">
        <v>748</v>
      </c>
      <c r="H165" s="156">
        <v>1</v>
      </c>
      <c r="I165" s="157"/>
      <c r="J165" s="158">
        <f t="shared" si="10"/>
        <v>0</v>
      </c>
      <c r="K165" s="159"/>
      <c r="L165" s="34"/>
      <c r="M165" s="160" t="s">
        <v>1</v>
      </c>
      <c r="N165" s="161" t="s">
        <v>41</v>
      </c>
      <c r="O165" s="62"/>
      <c r="P165" s="162">
        <f t="shared" si="11"/>
        <v>0</v>
      </c>
      <c r="Q165" s="162">
        <v>0</v>
      </c>
      <c r="R165" s="162">
        <f t="shared" si="12"/>
        <v>0</v>
      </c>
      <c r="S165" s="162">
        <v>0</v>
      </c>
      <c r="T165" s="163">
        <f t="shared" si="1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4" t="s">
        <v>206</v>
      </c>
      <c r="AT165" s="164" t="s">
        <v>140</v>
      </c>
      <c r="AU165" s="164" t="s">
        <v>145</v>
      </c>
      <c r="AY165" s="18" t="s">
        <v>137</v>
      </c>
      <c r="BE165" s="165">
        <f t="shared" si="14"/>
        <v>0</v>
      </c>
      <c r="BF165" s="165">
        <f t="shared" si="15"/>
        <v>0</v>
      </c>
      <c r="BG165" s="165">
        <f t="shared" si="16"/>
        <v>0</v>
      </c>
      <c r="BH165" s="165">
        <f t="shared" si="17"/>
        <v>0</v>
      </c>
      <c r="BI165" s="165">
        <f t="shared" si="18"/>
        <v>0</v>
      </c>
      <c r="BJ165" s="18" t="s">
        <v>145</v>
      </c>
      <c r="BK165" s="165">
        <f t="shared" si="19"/>
        <v>0</v>
      </c>
      <c r="BL165" s="18" t="s">
        <v>206</v>
      </c>
      <c r="BM165" s="164" t="s">
        <v>749</v>
      </c>
    </row>
    <row r="166" spans="1:65" s="2" customFormat="1" ht="16.5" customHeight="1">
      <c r="A166" s="33"/>
      <c r="B166" s="151"/>
      <c r="C166" s="152" t="s">
        <v>265</v>
      </c>
      <c r="D166" s="152" t="s">
        <v>140</v>
      </c>
      <c r="E166" s="153" t="s">
        <v>750</v>
      </c>
      <c r="F166" s="154" t="s">
        <v>751</v>
      </c>
      <c r="G166" s="155" t="s">
        <v>748</v>
      </c>
      <c r="H166" s="156">
        <v>1</v>
      </c>
      <c r="I166" s="157"/>
      <c r="J166" s="158">
        <f t="shared" si="10"/>
        <v>0</v>
      </c>
      <c r="K166" s="159"/>
      <c r="L166" s="34"/>
      <c r="M166" s="160" t="s">
        <v>1</v>
      </c>
      <c r="N166" s="161" t="s">
        <v>41</v>
      </c>
      <c r="O166" s="62"/>
      <c r="P166" s="162">
        <f t="shared" si="11"/>
        <v>0</v>
      </c>
      <c r="Q166" s="162">
        <v>0</v>
      </c>
      <c r="R166" s="162">
        <f t="shared" si="12"/>
        <v>0</v>
      </c>
      <c r="S166" s="162">
        <v>0</v>
      </c>
      <c r="T166" s="163">
        <f t="shared" si="1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4" t="s">
        <v>206</v>
      </c>
      <c r="AT166" s="164" t="s">
        <v>140</v>
      </c>
      <c r="AU166" s="164" t="s">
        <v>145</v>
      </c>
      <c r="AY166" s="18" t="s">
        <v>137</v>
      </c>
      <c r="BE166" s="165">
        <f t="shared" si="14"/>
        <v>0</v>
      </c>
      <c r="BF166" s="165">
        <f t="shared" si="15"/>
        <v>0</v>
      </c>
      <c r="BG166" s="165">
        <f t="shared" si="16"/>
        <v>0</v>
      </c>
      <c r="BH166" s="165">
        <f t="shared" si="17"/>
        <v>0</v>
      </c>
      <c r="BI166" s="165">
        <f t="shared" si="18"/>
        <v>0</v>
      </c>
      <c r="BJ166" s="18" t="s">
        <v>145</v>
      </c>
      <c r="BK166" s="165">
        <f t="shared" si="19"/>
        <v>0</v>
      </c>
      <c r="BL166" s="18" t="s">
        <v>206</v>
      </c>
      <c r="BM166" s="164" t="s">
        <v>752</v>
      </c>
    </row>
    <row r="167" spans="1:65" s="2" customFormat="1" ht="16.5" customHeight="1">
      <c r="A167" s="33"/>
      <c r="B167" s="151"/>
      <c r="C167" s="152" t="s">
        <v>275</v>
      </c>
      <c r="D167" s="152" t="s">
        <v>140</v>
      </c>
      <c r="E167" s="153" t="s">
        <v>753</v>
      </c>
      <c r="F167" s="154" t="s">
        <v>754</v>
      </c>
      <c r="G167" s="155" t="s">
        <v>379</v>
      </c>
      <c r="H167" s="156">
        <v>290</v>
      </c>
      <c r="I167" s="157"/>
      <c r="J167" s="158">
        <f t="shared" si="10"/>
        <v>0</v>
      </c>
      <c r="K167" s="159"/>
      <c r="L167" s="34"/>
      <c r="M167" s="160" t="s">
        <v>1</v>
      </c>
      <c r="N167" s="161" t="s">
        <v>41</v>
      </c>
      <c r="O167" s="62"/>
      <c r="P167" s="162">
        <f t="shared" si="11"/>
        <v>0</v>
      </c>
      <c r="Q167" s="162">
        <v>0</v>
      </c>
      <c r="R167" s="162">
        <f t="shared" si="12"/>
        <v>0</v>
      </c>
      <c r="S167" s="162">
        <v>0</v>
      </c>
      <c r="T167" s="163">
        <f t="shared" si="1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4" t="s">
        <v>206</v>
      </c>
      <c r="AT167" s="164" t="s">
        <v>140</v>
      </c>
      <c r="AU167" s="164" t="s">
        <v>145</v>
      </c>
      <c r="AY167" s="18" t="s">
        <v>137</v>
      </c>
      <c r="BE167" s="165">
        <f t="shared" si="14"/>
        <v>0</v>
      </c>
      <c r="BF167" s="165">
        <f t="shared" si="15"/>
        <v>0</v>
      </c>
      <c r="BG167" s="165">
        <f t="shared" si="16"/>
        <v>0</v>
      </c>
      <c r="BH167" s="165">
        <f t="shared" si="17"/>
        <v>0</v>
      </c>
      <c r="BI167" s="165">
        <f t="shared" si="18"/>
        <v>0</v>
      </c>
      <c r="BJ167" s="18" t="s">
        <v>145</v>
      </c>
      <c r="BK167" s="165">
        <f t="shared" si="19"/>
        <v>0</v>
      </c>
      <c r="BL167" s="18" t="s">
        <v>206</v>
      </c>
      <c r="BM167" s="164" t="s">
        <v>755</v>
      </c>
    </row>
    <row r="168" spans="1:65" s="2" customFormat="1" ht="21.75" customHeight="1">
      <c r="A168" s="33"/>
      <c r="B168" s="151"/>
      <c r="C168" s="152" t="s">
        <v>433</v>
      </c>
      <c r="D168" s="152" t="s">
        <v>140</v>
      </c>
      <c r="E168" s="153" t="s">
        <v>756</v>
      </c>
      <c r="F168" s="154" t="s">
        <v>757</v>
      </c>
      <c r="G168" s="155" t="s">
        <v>379</v>
      </c>
      <c r="H168" s="156">
        <v>290</v>
      </c>
      <c r="I168" s="157"/>
      <c r="J168" s="158">
        <f t="shared" si="10"/>
        <v>0</v>
      </c>
      <c r="K168" s="159"/>
      <c r="L168" s="34"/>
      <c r="M168" s="160" t="s">
        <v>1</v>
      </c>
      <c r="N168" s="161" t="s">
        <v>41</v>
      </c>
      <c r="O168" s="62"/>
      <c r="P168" s="162">
        <f t="shared" si="11"/>
        <v>0</v>
      </c>
      <c r="Q168" s="162">
        <v>0</v>
      </c>
      <c r="R168" s="162">
        <f t="shared" si="12"/>
        <v>0</v>
      </c>
      <c r="S168" s="162">
        <v>0</v>
      </c>
      <c r="T168" s="163">
        <f t="shared" si="1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4" t="s">
        <v>206</v>
      </c>
      <c r="AT168" s="164" t="s">
        <v>140</v>
      </c>
      <c r="AU168" s="164" t="s">
        <v>145</v>
      </c>
      <c r="AY168" s="18" t="s">
        <v>137</v>
      </c>
      <c r="BE168" s="165">
        <f t="shared" si="14"/>
        <v>0</v>
      </c>
      <c r="BF168" s="165">
        <f t="shared" si="15"/>
        <v>0</v>
      </c>
      <c r="BG168" s="165">
        <f t="shared" si="16"/>
        <v>0</v>
      </c>
      <c r="BH168" s="165">
        <f t="shared" si="17"/>
        <v>0</v>
      </c>
      <c r="BI168" s="165">
        <f t="shared" si="18"/>
        <v>0</v>
      </c>
      <c r="BJ168" s="18" t="s">
        <v>145</v>
      </c>
      <c r="BK168" s="165">
        <f t="shared" si="19"/>
        <v>0</v>
      </c>
      <c r="BL168" s="18" t="s">
        <v>206</v>
      </c>
      <c r="BM168" s="164" t="s">
        <v>758</v>
      </c>
    </row>
    <row r="169" spans="1:65" s="2" customFormat="1" ht="16.5" customHeight="1">
      <c r="A169" s="33"/>
      <c r="B169" s="151"/>
      <c r="C169" s="190" t="s">
        <v>263</v>
      </c>
      <c r="D169" s="190" t="s">
        <v>181</v>
      </c>
      <c r="E169" s="191" t="s">
        <v>759</v>
      </c>
      <c r="F169" s="192" t="s">
        <v>760</v>
      </c>
      <c r="G169" s="193" t="s">
        <v>379</v>
      </c>
      <c r="H169" s="194">
        <v>290</v>
      </c>
      <c r="I169" s="195"/>
      <c r="J169" s="196">
        <f t="shared" si="10"/>
        <v>0</v>
      </c>
      <c r="K169" s="197"/>
      <c r="L169" s="198"/>
      <c r="M169" s="199" t="s">
        <v>1</v>
      </c>
      <c r="N169" s="200" t="s">
        <v>41</v>
      </c>
      <c r="O169" s="62"/>
      <c r="P169" s="162">
        <f t="shared" si="11"/>
        <v>0</v>
      </c>
      <c r="Q169" s="162">
        <v>1.3999999999999999E-4</v>
      </c>
      <c r="R169" s="162">
        <f t="shared" si="12"/>
        <v>4.0599999999999997E-2</v>
      </c>
      <c r="S169" s="162">
        <v>0</v>
      </c>
      <c r="T169" s="163">
        <f t="shared" si="1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4" t="s">
        <v>628</v>
      </c>
      <c r="AT169" s="164" t="s">
        <v>181</v>
      </c>
      <c r="AU169" s="164" t="s">
        <v>145</v>
      </c>
      <c r="AY169" s="18" t="s">
        <v>137</v>
      </c>
      <c r="BE169" s="165">
        <f t="shared" si="14"/>
        <v>0</v>
      </c>
      <c r="BF169" s="165">
        <f t="shared" si="15"/>
        <v>0</v>
      </c>
      <c r="BG169" s="165">
        <f t="shared" si="16"/>
        <v>0</v>
      </c>
      <c r="BH169" s="165">
        <f t="shared" si="17"/>
        <v>0</v>
      </c>
      <c r="BI169" s="165">
        <f t="shared" si="18"/>
        <v>0</v>
      </c>
      <c r="BJ169" s="18" t="s">
        <v>145</v>
      </c>
      <c r="BK169" s="165">
        <f t="shared" si="19"/>
        <v>0</v>
      </c>
      <c r="BL169" s="18" t="s">
        <v>628</v>
      </c>
      <c r="BM169" s="164" t="s">
        <v>761</v>
      </c>
    </row>
    <row r="170" spans="1:65" s="2" customFormat="1" ht="21.75" customHeight="1">
      <c r="A170" s="33"/>
      <c r="B170" s="151"/>
      <c r="C170" s="152" t="s">
        <v>366</v>
      </c>
      <c r="D170" s="152" t="s">
        <v>140</v>
      </c>
      <c r="E170" s="153" t="s">
        <v>762</v>
      </c>
      <c r="F170" s="154" t="s">
        <v>763</v>
      </c>
      <c r="G170" s="155" t="s">
        <v>379</v>
      </c>
      <c r="H170" s="156">
        <v>80</v>
      </c>
      <c r="I170" s="157"/>
      <c r="J170" s="158">
        <f t="shared" si="10"/>
        <v>0</v>
      </c>
      <c r="K170" s="159"/>
      <c r="L170" s="34"/>
      <c r="M170" s="160" t="s">
        <v>1</v>
      </c>
      <c r="N170" s="161" t="s">
        <v>41</v>
      </c>
      <c r="O170" s="62"/>
      <c r="P170" s="162">
        <f t="shared" si="11"/>
        <v>0</v>
      </c>
      <c r="Q170" s="162">
        <v>0</v>
      </c>
      <c r="R170" s="162">
        <f t="shared" si="12"/>
        <v>0</v>
      </c>
      <c r="S170" s="162">
        <v>0</v>
      </c>
      <c r="T170" s="163">
        <f t="shared" si="1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4" t="s">
        <v>206</v>
      </c>
      <c r="AT170" s="164" t="s">
        <v>140</v>
      </c>
      <c r="AU170" s="164" t="s">
        <v>145</v>
      </c>
      <c r="AY170" s="18" t="s">
        <v>137</v>
      </c>
      <c r="BE170" s="165">
        <f t="shared" si="14"/>
        <v>0</v>
      </c>
      <c r="BF170" s="165">
        <f t="shared" si="15"/>
        <v>0</v>
      </c>
      <c r="BG170" s="165">
        <f t="shared" si="16"/>
        <v>0</v>
      </c>
      <c r="BH170" s="165">
        <f t="shared" si="17"/>
        <v>0</v>
      </c>
      <c r="BI170" s="165">
        <f t="shared" si="18"/>
        <v>0</v>
      </c>
      <c r="BJ170" s="18" t="s">
        <v>145</v>
      </c>
      <c r="BK170" s="165">
        <f t="shared" si="19"/>
        <v>0</v>
      </c>
      <c r="BL170" s="18" t="s">
        <v>206</v>
      </c>
      <c r="BM170" s="164" t="s">
        <v>764</v>
      </c>
    </row>
    <row r="171" spans="1:65" s="2" customFormat="1" ht="24.2" customHeight="1">
      <c r="A171" s="33"/>
      <c r="B171" s="151"/>
      <c r="C171" s="190" t="s">
        <v>281</v>
      </c>
      <c r="D171" s="190" t="s">
        <v>181</v>
      </c>
      <c r="E171" s="191" t="s">
        <v>765</v>
      </c>
      <c r="F171" s="192" t="s">
        <v>766</v>
      </c>
      <c r="G171" s="193" t="s">
        <v>379</v>
      </c>
      <c r="H171" s="194">
        <v>80</v>
      </c>
      <c r="I171" s="195"/>
      <c r="J171" s="196">
        <f t="shared" si="10"/>
        <v>0</v>
      </c>
      <c r="K171" s="197"/>
      <c r="L171" s="198"/>
      <c r="M171" s="199" t="s">
        <v>1</v>
      </c>
      <c r="N171" s="200" t="s">
        <v>41</v>
      </c>
      <c r="O171" s="62"/>
      <c r="P171" s="162">
        <f t="shared" si="11"/>
        <v>0</v>
      </c>
      <c r="Q171" s="162">
        <v>1.3999999999999999E-4</v>
      </c>
      <c r="R171" s="162">
        <f t="shared" si="12"/>
        <v>1.1199999999999998E-2</v>
      </c>
      <c r="S171" s="162">
        <v>0</v>
      </c>
      <c r="T171" s="163">
        <f t="shared" si="1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4" t="s">
        <v>628</v>
      </c>
      <c r="AT171" s="164" t="s">
        <v>181</v>
      </c>
      <c r="AU171" s="164" t="s">
        <v>145</v>
      </c>
      <c r="AY171" s="18" t="s">
        <v>137</v>
      </c>
      <c r="BE171" s="165">
        <f t="shared" si="14"/>
        <v>0</v>
      </c>
      <c r="BF171" s="165">
        <f t="shared" si="15"/>
        <v>0</v>
      </c>
      <c r="BG171" s="165">
        <f t="shared" si="16"/>
        <v>0</v>
      </c>
      <c r="BH171" s="165">
        <f t="shared" si="17"/>
        <v>0</v>
      </c>
      <c r="BI171" s="165">
        <f t="shared" si="18"/>
        <v>0</v>
      </c>
      <c r="BJ171" s="18" t="s">
        <v>145</v>
      </c>
      <c r="BK171" s="165">
        <f t="shared" si="19"/>
        <v>0</v>
      </c>
      <c r="BL171" s="18" t="s">
        <v>628</v>
      </c>
      <c r="BM171" s="164" t="s">
        <v>767</v>
      </c>
    </row>
    <row r="172" spans="1:65" s="2" customFormat="1" ht="21.75" customHeight="1">
      <c r="A172" s="33"/>
      <c r="B172" s="151"/>
      <c r="C172" s="152" t="s">
        <v>768</v>
      </c>
      <c r="D172" s="152" t="s">
        <v>140</v>
      </c>
      <c r="E172" s="153" t="s">
        <v>769</v>
      </c>
      <c r="F172" s="154" t="s">
        <v>770</v>
      </c>
      <c r="G172" s="155" t="s">
        <v>379</v>
      </c>
      <c r="H172" s="156">
        <v>320</v>
      </c>
      <c r="I172" s="157"/>
      <c r="J172" s="158">
        <f t="shared" si="10"/>
        <v>0</v>
      </c>
      <c r="K172" s="159"/>
      <c r="L172" s="34"/>
      <c r="M172" s="160" t="s">
        <v>1</v>
      </c>
      <c r="N172" s="161" t="s">
        <v>41</v>
      </c>
      <c r="O172" s="62"/>
      <c r="P172" s="162">
        <f t="shared" si="11"/>
        <v>0</v>
      </c>
      <c r="Q172" s="162">
        <v>0</v>
      </c>
      <c r="R172" s="162">
        <f t="shared" si="12"/>
        <v>0</v>
      </c>
      <c r="S172" s="162">
        <v>0</v>
      </c>
      <c r="T172" s="163">
        <f t="shared" si="1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4" t="s">
        <v>206</v>
      </c>
      <c r="AT172" s="164" t="s">
        <v>140</v>
      </c>
      <c r="AU172" s="164" t="s">
        <v>145</v>
      </c>
      <c r="AY172" s="18" t="s">
        <v>137</v>
      </c>
      <c r="BE172" s="165">
        <f t="shared" si="14"/>
        <v>0</v>
      </c>
      <c r="BF172" s="165">
        <f t="shared" si="15"/>
        <v>0</v>
      </c>
      <c r="BG172" s="165">
        <f t="shared" si="16"/>
        <v>0</v>
      </c>
      <c r="BH172" s="165">
        <f t="shared" si="17"/>
        <v>0</v>
      </c>
      <c r="BI172" s="165">
        <f t="shared" si="18"/>
        <v>0</v>
      </c>
      <c r="BJ172" s="18" t="s">
        <v>145</v>
      </c>
      <c r="BK172" s="165">
        <f t="shared" si="19"/>
        <v>0</v>
      </c>
      <c r="BL172" s="18" t="s">
        <v>206</v>
      </c>
      <c r="BM172" s="164" t="s">
        <v>771</v>
      </c>
    </row>
    <row r="173" spans="1:65" s="2" customFormat="1" ht="16.5" customHeight="1">
      <c r="A173" s="33"/>
      <c r="B173" s="151"/>
      <c r="C173" s="190" t="s">
        <v>184</v>
      </c>
      <c r="D173" s="190" t="s">
        <v>181</v>
      </c>
      <c r="E173" s="191" t="s">
        <v>772</v>
      </c>
      <c r="F173" s="192" t="s">
        <v>773</v>
      </c>
      <c r="G173" s="193" t="s">
        <v>379</v>
      </c>
      <c r="H173" s="194">
        <v>320</v>
      </c>
      <c r="I173" s="195"/>
      <c r="J173" s="196">
        <f t="shared" si="10"/>
        <v>0</v>
      </c>
      <c r="K173" s="197"/>
      <c r="L173" s="198"/>
      <c r="M173" s="199" t="s">
        <v>1</v>
      </c>
      <c r="N173" s="200" t="s">
        <v>41</v>
      </c>
      <c r="O173" s="62"/>
      <c r="P173" s="162">
        <f t="shared" si="11"/>
        <v>0</v>
      </c>
      <c r="Q173" s="162">
        <v>1.9000000000000001E-4</v>
      </c>
      <c r="R173" s="162">
        <f t="shared" si="12"/>
        <v>6.0800000000000007E-2</v>
      </c>
      <c r="S173" s="162">
        <v>0</v>
      </c>
      <c r="T173" s="163">
        <f t="shared" si="1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4" t="s">
        <v>628</v>
      </c>
      <c r="AT173" s="164" t="s">
        <v>181</v>
      </c>
      <c r="AU173" s="164" t="s">
        <v>145</v>
      </c>
      <c r="AY173" s="18" t="s">
        <v>137</v>
      </c>
      <c r="BE173" s="165">
        <f t="shared" si="14"/>
        <v>0</v>
      </c>
      <c r="BF173" s="165">
        <f t="shared" si="15"/>
        <v>0</v>
      </c>
      <c r="BG173" s="165">
        <f t="shared" si="16"/>
        <v>0</v>
      </c>
      <c r="BH173" s="165">
        <f t="shared" si="17"/>
        <v>0</v>
      </c>
      <c r="BI173" s="165">
        <f t="shared" si="18"/>
        <v>0</v>
      </c>
      <c r="BJ173" s="18" t="s">
        <v>145</v>
      </c>
      <c r="BK173" s="165">
        <f t="shared" si="19"/>
        <v>0</v>
      </c>
      <c r="BL173" s="18" t="s">
        <v>628</v>
      </c>
      <c r="BM173" s="164" t="s">
        <v>774</v>
      </c>
    </row>
    <row r="174" spans="1:65" s="2" customFormat="1" ht="21.75" customHeight="1">
      <c r="A174" s="33"/>
      <c r="B174" s="151"/>
      <c r="C174" s="152" t="s">
        <v>295</v>
      </c>
      <c r="D174" s="152" t="s">
        <v>140</v>
      </c>
      <c r="E174" s="153" t="s">
        <v>775</v>
      </c>
      <c r="F174" s="154" t="s">
        <v>776</v>
      </c>
      <c r="G174" s="155" t="s">
        <v>379</v>
      </c>
      <c r="H174" s="156">
        <v>100</v>
      </c>
      <c r="I174" s="157"/>
      <c r="J174" s="158">
        <f t="shared" si="10"/>
        <v>0</v>
      </c>
      <c r="K174" s="159"/>
      <c r="L174" s="34"/>
      <c r="M174" s="160" t="s">
        <v>1</v>
      </c>
      <c r="N174" s="161" t="s">
        <v>41</v>
      </c>
      <c r="O174" s="62"/>
      <c r="P174" s="162">
        <f t="shared" si="11"/>
        <v>0</v>
      </c>
      <c r="Q174" s="162">
        <v>0</v>
      </c>
      <c r="R174" s="162">
        <f t="shared" si="12"/>
        <v>0</v>
      </c>
      <c r="S174" s="162">
        <v>0</v>
      </c>
      <c r="T174" s="163">
        <f t="shared" si="1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4" t="s">
        <v>206</v>
      </c>
      <c r="AT174" s="164" t="s">
        <v>140</v>
      </c>
      <c r="AU174" s="164" t="s">
        <v>145</v>
      </c>
      <c r="AY174" s="18" t="s">
        <v>137</v>
      </c>
      <c r="BE174" s="165">
        <f t="shared" si="14"/>
        <v>0</v>
      </c>
      <c r="BF174" s="165">
        <f t="shared" si="15"/>
        <v>0</v>
      </c>
      <c r="BG174" s="165">
        <f t="shared" si="16"/>
        <v>0</v>
      </c>
      <c r="BH174" s="165">
        <f t="shared" si="17"/>
        <v>0</v>
      </c>
      <c r="BI174" s="165">
        <f t="shared" si="18"/>
        <v>0</v>
      </c>
      <c r="BJ174" s="18" t="s">
        <v>145</v>
      </c>
      <c r="BK174" s="165">
        <f t="shared" si="19"/>
        <v>0</v>
      </c>
      <c r="BL174" s="18" t="s">
        <v>206</v>
      </c>
      <c r="BM174" s="164" t="s">
        <v>777</v>
      </c>
    </row>
    <row r="175" spans="1:65" s="2" customFormat="1" ht="16.5" customHeight="1">
      <c r="A175" s="33"/>
      <c r="B175" s="151"/>
      <c r="C175" s="190" t="s">
        <v>383</v>
      </c>
      <c r="D175" s="190" t="s">
        <v>181</v>
      </c>
      <c r="E175" s="191" t="s">
        <v>778</v>
      </c>
      <c r="F175" s="192" t="s">
        <v>779</v>
      </c>
      <c r="G175" s="193" t="s">
        <v>379</v>
      </c>
      <c r="H175" s="194">
        <v>100</v>
      </c>
      <c r="I175" s="195"/>
      <c r="J175" s="196">
        <f t="shared" si="10"/>
        <v>0</v>
      </c>
      <c r="K175" s="197"/>
      <c r="L175" s="198"/>
      <c r="M175" s="199" t="s">
        <v>1</v>
      </c>
      <c r="N175" s="200" t="s">
        <v>41</v>
      </c>
      <c r="O175" s="62"/>
      <c r="P175" s="162">
        <f t="shared" si="11"/>
        <v>0</v>
      </c>
      <c r="Q175" s="162">
        <v>2.7999999999999998E-4</v>
      </c>
      <c r="R175" s="162">
        <f t="shared" si="12"/>
        <v>2.7999999999999997E-2</v>
      </c>
      <c r="S175" s="162">
        <v>0</v>
      </c>
      <c r="T175" s="163">
        <f t="shared" si="1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4" t="s">
        <v>628</v>
      </c>
      <c r="AT175" s="164" t="s">
        <v>181</v>
      </c>
      <c r="AU175" s="164" t="s">
        <v>145</v>
      </c>
      <c r="AY175" s="18" t="s">
        <v>137</v>
      </c>
      <c r="BE175" s="165">
        <f t="shared" si="14"/>
        <v>0</v>
      </c>
      <c r="BF175" s="165">
        <f t="shared" si="15"/>
        <v>0</v>
      </c>
      <c r="BG175" s="165">
        <f t="shared" si="16"/>
        <v>0</v>
      </c>
      <c r="BH175" s="165">
        <f t="shared" si="17"/>
        <v>0</v>
      </c>
      <c r="BI175" s="165">
        <f t="shared" si="18"/>
        <v>0</v>
      </c>
      <c r="BJ175" s="18" t="s">
        <v>145</v>
      </c>
      <c r="BK175" s="165">
        <f t="shared" si="19"/>
        <v>0</v>
      </c>
      <c r="BL175" s="18" t="s">
        <v>628</v>
      </c>
      <c r="BM175" s="164" t="s">
        <v>780</v>
      </c>
    </row>
    <row r="176" spans="1:65" s="2" customFormat="1" ht="21.75" customHeight="1">
      <c r="A176" s="33"/>
      <c r="B176" s="151"/>
      <c r="C176" s="152" t="s">
        <v>409</v>
      </c>
      <c r="D176" s="152" t="s">
        <v>140</v>
      </c>
      <c r="E176" s="153" t="s">
        <v>781</v>
      </c>
      <c r="F176" s="154" t="s">
        <v>782</v>
      </c>
      <c r="G176" s="155" t="s">
        <v>379</v>
      </c>
      <c r="H176" s="156">
        <v>15</v>
      </c>
      <c r="I176" s="157"/>
      <c r="J176" s="158">
        <f t="shared" si="10"/>
        <v>0</v>
      </c>
      <c r="K176" s="159"/>
      <c r="L176" s="34"/>
      <c r="M176" s="160" t="s">
        <v>1</v>
      </c>
      <c r="N176" s="161" t="s">
        <v>41</v>
      </c>
      <c r="O176" s="62"/>
      <c r="P176" s="162">
        <f t="shared" si="11"/>
        <v>0</v>
      </c>
      <c r="Q176" s="162">
        <v>0</v>
      </c>
      <c r="R176" s="162">
        <f t="shared" si="12"/>
        <v>0</v>
      </c>
      <c r="S176" s="162">
        <v>0</v>
      </c>
      <c r="T176" s="163">
        <f t="shared" si="1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4" t="s">
        <v>206</v>
      </c>
      <c r="AT176" s="164" t="s">
        <v>140</v>
      </c>
      <c r="AU176" s="164" t="s">
        <v>145</v>
      </c>
      <c r="AY176" s="18" t="s">
        <v>137</v>
      </c>
      <c r="BE176" s="165">
        <f t="shared" si="14"/>
        <v>0</v>
      </c>
      <c r="BF176" s="165">
        <f t="shared" si="15"/>
        <v>0</v>
      </c>
      <c r="BG176" s="165">
        <f t="shared" si="16"/>
        <v>0</v>
      </c>
      <c r="BH176" s="165">
        <f t="shared" si="17"/>
        <v>0</v>
      </c>
      <c r="BI176" s="165">
        <f t="shared" si="18"/>
        <v>0</v>
      </c>
      <c r="BJ176" s="18" t="s">
        <v>145</v>
      </c>
      <c r="BK176" s="165">
        <f t="shared" si="19"/>
        <v>0</v>
      </c>
      <c r="BL176" s="18" t="s">
        <v>206</v>
      </c>
      <c r="BM176" s="164" t="s">
        <v>783</v>
      </c>
    </row>
    <row r="177" spans="1:65" s="2" customFormat="1" ht="16.5" customHeight="1">
      <c r="A177" s="33"/>
      <c r="B177" s="151"/>
      <c r="C177" s="190" t="s">
        <v>413</v>
      </c>
      <c r="D177" s="190" t="s">
        <v>181</v>
      </c>
      <c r="E177" s="191" t="s">
        <v>784</v>
      </c>
      <c r="F177" s="192" t="s">
        <v>785</v>
      </c>
      <c r="G177" s="193" t="s">
        <v>379</v>
      </c>
      <c r="H177" s="194">
        <v>15</v>
      </c>
      <c r="I177" s="195"/>
      <c r="J177" s="196">
        <f t="shared" si="10"/>
        <v>0</v>
      </c>
      <c r="K177" s="197"/>
      <c r="L177" s="198"/>
      <c r="M177" s="199" t="s">
        <v>1</v>
      </c>
      <c r="N177" s="200" t="s">
        <v>41</v>
      </c>
      <c r="O177" s="62"/>
      <c r="P177" s="162">
        <f t="shared" si="11"/>
        <v>0</v>
      </c>
      <c r="Q177" s="162">
        <v>4.8000000000000001E-4</v>
      </c>
      <c r="R177" s="162">
        <f t="shared" si="12"/>
        <v>7.1999999999999998E-3</v>
      </c>
      <c r="S177" s="162">
        <v>0</v>
      </c>
      <c r="T177" s="163">
        <f t="shared" si="1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4" t="s">
        <v>628</v>
      </c>
      <c r="AT177" s="164" t="s">
        <v>181</v>
      </c>
      <c r="AU177" s="164" t="s">
        <v>145</v>
      </c>
      <c r="AY177" s="18" t="s">
        <v>137</v>
      </c>
      <c r="BE177" s="165">
        <f t="shared" si="14"/>
        <v>0</v>
      </c>
      <c r="BF177" s="165">
        <f t="shared" si="15"/>
        <v>0</v>
      </c>
      <c r="BG177" s="165">
        <f t="shared" si="16"/>
        <v>0</v>
      </c>
      <c r="BH177" s="165">
        <f t="shared" si="17"/>
        <v>0</v>
      </c>
      <c r="BI177" s="165">
        <f t="shared" si="18"/>
        <v>0</v>
      </c>
      <c r="BJ177" s="18" t="s">
        <v>145</v>
      </c>
      <c r="BK177" s="165">
        <f t="shared" si="19"/>
        <v>0</v>
      </c>
      <c r="BL177" s="18" t="s">
        <v>628</v>
      </c>
      <c r="BM177" s="164" t="s">
        <v>786</v>
      </c>
    </row>
    <row r="178" spans="1:65" s="2" customFormat="1" ht="21.75" customHeight="1">
      <c r="A178" s="33"/>
      <c r="B178" s="151"/>
      <c r="C178" s="152" t="s">
        <v>285</v>
      </c>
      <c r="D178" s="152" t="s">
        <v>140</v>
      </c>
      <c r="E178" s="153" t="s">
        <v>787</v>
      </c>
      <c r="F178" s="154" t="s">
        <v>788</v>
      </c>
      <c r="G178" s="155" t="s">
        <v>379</v>
      </c>
      <c r="H178" s="156">
        <v>20</v>
      </c>
      <c r="I178" s="157"/>
      <c r="J178" s="158">
        <f t="shared" si="10"/>
        <v>0</v>
      </c>
      <c r="K178" s="159"/>
      <c r="L178" s="34"/>
      <c r="M178" s="160" t="s">
        <v>1</v>
      </c>
      <c r="N178" s="161" t="s">
        <v>41</v>
      </c>
      <c r="O178" s="62"/>
      <c r="P178" s="162">
        <f t="shared" si="11"/>
        <v>0</v>
      </c>
      <c r="Q178" s="162">
        <v>0</v>
      </c>
      <c r="R178" s="162">
        <f t="shared" si="12"/>
        <v>0</v>
      </c>
      <c r="S178" s="162">
        <v>0</v>
      </c>
      <c r="T178" s="163">
        <f t="shared" si="13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4" t="s">
        <v>206</v>
      </c>
      <c r="AT178" s="164" t="s">
        <v>140</v>
      </c>
      <c r="AU178" s="164" t="s">
        <v>145</v>
      </c>
      <c r="AY178" s="18" t="s">
        <v>137</v>
      </c>
      <c r="BE178" s="165">
        <f t="shared" si="14"/>
        <v>0</v>
      </c>
      <c r="BF178" s="165">
        <f t="shared" si="15"/>
        <v>0</v>
      </c>
      <c r="BG178" s="165">
        <f t="shared" si="16"/>
        <v>0</v>
      </c>
      <c r="BH178" s="165">
        <f t="shared" si="17"/>
        <v>0</v>
      </c>
      <c r="BI178" s="165">
        <f t="shared" si="18"/>
        <v>0</v>
      </c>
      <c r="BJ178" s="18" t="s">
        <v>145</v>
      </c>
      <c r="BK178" s="165">
        <f t="shared" si="19"/>
        <v>0</v>
      </c>
      <c r="BL178" s="18" t="s">
        <v>206</v>
      </c>
      <c r="BM178" s="164" t="s">
        <v>789</v>
      </c>
    </row>
    <row r="179" spans="1:65" s="2" customFormat="1" ht="16.5" customHeight="1">
      <c r="A179" s="33"/>
      <c r="B179" s="151"/>
      <c r="C179" s="190" t="s">
        <v>289</v>
      </c>
      <c r="D179" s="190" t="s">
        <v>181</v>
      </c>
      <c r="E179" s="191" t="s">
        <v>790</v>
      </c>
      <c r="F179" s="192" t="s">
        <v>791</v>
      </c>
      <c r="G179" s="193" t="s">
        <v>379</v>
      </c>
      <c r="H179" s="194">
        <v>20</v>
      </c>
      <c r="I179" s="195"/>
      <c r="J179" s="196">
        <f t="shared" si="10"/>
        <v>0</v>
      </c>
      <c r="K179" s="197"/>
      <c r="L179" s="198"/>
      <c r="M179" s="199" t="s">
        <v>1</v>
      </c>
      <c r="N179" s="200" t="s">
        <v>41</v>
      </c>
      <c r="O179" s="62"/>
      <c r="P179" s="162">
        <f t="shared" si="11"/>
        <v>0</v>
      </c>
      <c r="Q179" s="162">
        <v>7.3999999999999999E-4</v>
      </c>
      <c r="R179" s="162">
        <f t="shared" si="12"/>
        <v>1.4800000000000001E-2</v>
      </c>
      <c r="S179" s="162">
        <v>0</v>
      </c>
      <c r="T179" s="163">
        <f t="shared" si="13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4" t="s">
        <v>628</v>
      </c>
      <c r="AT179" s="164" t="s">
        <v>181</v>
      </c>
      <c r="AU179" s="164" t="s">
        <v>145</v>
      </c>
      <c r="AY179" s="18" t="s">
        <v>137</v>
      </c>
      <c r="BE179" s="165">
        <f t="shared" si="14"/>
        <v>0</v>
      </c>
      <c r="BF179" s="165">
        <f t="shared" si="15"/>
        <v>0</v>
      </c>
      <c r="BG179" s="165">
        <f t="shared" si="16"/>
        <v>0</v>
      </c>
      <c r="BH179" s="165">
        <f t="shared" si="17"/>
        <v>0</v>
      </c>
      <c r="BI179" s="165">
        <f t="shared" si="18"/>
        <v>0</v>
      </c>
      <c r="BJ179" s="18" t="s">
        <v>145</v>
      </c>
      <c r="BK179" s="165">
        <f t="shared" si="19"/>
        <v>0</v>
      </c>
      <c r="BL179" s="18" t="s">
        <v>628</v>
      </c>
      <c r="BM179" s="164" t="s">
        <v>792</v>
      </c>
    </row>
    <row r="180" spans="1:65" s="2" customFormat="1" ht="16.5" customHeight="1">
      <c r="A180" s="33"/>
      <c r="B180" s="151"/>
      <c r="C180" s="152" t="s">
        <v>223</v>
      </c>
      <c r="D180" s="152" t="s">
        <v>140</v>
      </c>
      <c r="E180" s="153" t="s">
        <v>793</v>
      </c>
      <c r="F180" s="154" t="s">
        <v>794</v>
      </c>
      <c r="G180" s="155" t="s">
        <v>215</v>
      </c>
      <c r="H180" s="156">
        <v>1</v>
      </c>
      <c r="I180" s="157"/>
      <c r="J180" s="158">
        <f t="shared" si="10"/>
        <v>0</v>
      </c>
      <c r="K180" s="159"/>
      <c r="L180" s="34"/>
      <c r="M180" s="160" t="s">
        <v>1</v>
      </c>
      <c r="N180" s="161" t="s">
        <v>41</v>
      </c>
      <c r="O180" s="62"/>
      <c r="P180" s="162">
        <f t="shared" si="11"/>
        <v>0</v>
      </c>
      <c r="Q180" s="162">
        <v>0</v>
      </c>
      <c r="R180" s="162">
        <f t="shared" si="12"/>
        <v>0</v>
      </c>
      <c r="S180" s="162">
        <v>0</v>
      </c>
      <c r="T180" s="163">
        <f t="shared" si="13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4" t="s">
        <v>206</v>
      </c>
      <c r="AT180" s="164" t="s">
        <v>140</v>
      </c>
      <c r="AU180" s="164" t="s">
        <v>145</v>
      </c>
      <c r="AY180" s="18" t="s">
        <v>137</v>
      </c>
      <c r="BE180" s="165">
        <f t="shared" si="14"/>
        <v>0</v>
      </c>
      <c r="BF180" s="165">
        <f t="shared" si="15"/>
        <v>0</v>
      </c>
      <c r="BG180" s="165">
        <f t="shared" si="16"/>
        <v>0</v>
      </c>
      <c r="BH180" s="165">
        <f t="shared" si="17"/>
        <v>0</v>
      </c>
      <c r="BI180" s="165">
        <f t="shared" si="18"/>
        <v>0</v>
      </c>
      <c r="BJ180" s="18" t="s">
        <v>145</v>
      </c>
      <c r="BK180" s="165">
        <f t="shared" si="19"/>
        <v>0</v>
      </c>
      <c r="BL180" s="18" t="s">
        <v>206</v>
      </c>
      <c r="BM180" s="164" t="s">
        <v>795</v>
      </c>
    </row>
    <row r="181" spans="1:65" s="2" customFormat="1" ht="24.2" customHeight="1">
      <c r="A181" s="33"/>
      <c r="B181" s="151"/>
      <c r="C181" s="152" t="s">
        <v>166</v>
      </c>
      <c r="D181" s="152" t="s">
        <v>140</v>
      </c>
      <c r="E181" s="153" t="s">
        <v>796</v>
      </c>
      <c r="F181" s="154" t="s">
        <v>797</v>
      </c>
      <c r="G181" s="155" t="s">
        <v>461</v>
      </c>
      <c r="H181" s="209"/>
      <c r="I181" s="157"/>
      <c r="J181" s="158">
        <f t="shared" si="10"/>
        <v>0</v>
      </c>
      <c r="K181" s="159"/>
      <c r="L181" s="34"/>
      <c r="M181" s="210" t="s">
        <v>1</v>
      </c>
      <c r="N181" s="211" t="s">
        <v>41</v>
      </c>
      <c r="O181" s="212"/>
      <c r="P181" s="213">
        <f t="shared" si="11"/>
        <v>0</v>
      </c>
      <c r="Q181" s="213">
        <v>0</v>
      </c>
      <c r="R181" s="213">
        <f t="shared" si="12"/>
        <v>0</v>
      </c>
      <c r="S181" s="213">
        <v>0</v>
      </c>
      <c r="T181" s="214">
        <f t="shared" si="13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4" t="s">
        <v>206</v>
      </c>
      <c r="AT181" s="164" t="s">
        <v>140</v>
      </c>
      <c r="AU181" s="164" t="s">
        <v>145</v>
      </c>
      <c r="AY181" s="18" t="s">
        <v>137</v>
      </c>
      <c r="BE181" s="165">
        <f t="shared" si="14"/>
        <v>0</v>
      </c>
      <c r="BF181" s="165">
        <f t="shared" si="15"/>
        <v>0</v>
      </c>
      <c r="BG181" s="165">
        <f t="shared" si="16"/>
        <v>0</v>
      </c>
      <c r="BH181" s="165">
        <f t="shared" si="17"/>
        <v>0</v>
      </c>
      <c r="BI181" s="165">
        <f t="shared" si="18"/>
        <v>0</v>
      </c>
      <c r="BJ181" s="18" t="s">
        <v>145</v>
      </c>
      <c r="BK181" s="165">
        <f t="shared" si="19"/>
        <v>0</v>
      </c>
      <c r="BL181" s="18" t="s">
        <v>206</v>
      </c>
      <c r="BM181" s="164" t="s">
        <v>798</v>
      </c>
    </row>
    <row r="182" spans="1:65" s="2" customFormat="1" ht="6.95" customHeight="1">
      <c r="A182" s="33"/>
      <c r="B182" s="51"/>
      <c r="C182" s="52"/>
      <c r="D182" s="52"/>
      <c r="E182" s="52"/>
      <c r="F182" s="52"/>
      <c r="G182" s="52"/>
      <c r="H182" s="52"/>
      <c r="I182" s="52"/>
      <c r="J182" s="52"/>
      <c r="K182" s="52"/>
      <c r="L182" s="34"/>
      <c r="M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</row>
  </sheetData>
  <autoFilter ref="C119:K181" xr:uid="{00000000-0009-0000-0000-000002000000}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225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5" t="s">
        <v>5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8" t="s">
        <v>89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4.95" customHeight="1">
      <c r="B4" s="21"/>
      <c r="D4" s="22" t="s">
        <v>99</v>
      </c>
      <c r="L4" s="21"/>
      <c r="M4" s="97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26.25" customHeight="1">
      <c r="B7" s="21"/>
      <c r="E7" s="258" t="str">
        <f>'Rekapitulácia stavby'!K6</f>
        <v>STAVEBNÉ ÚPRAVY KULTÚRNY DOM s.č. 237 so zmenou účelu prístavby KD na Materskú školu - prístavba, II. etapa</v>
      </c>
      <c r="F7" s="259"/>
      <c r="G7" s="259"/>
      <c r="H7" s="259"/>
      <c r="L7" s="21"/>
    </row>
    <row r="8" spans="1:46" s="2" customFormat="1" ht="12" customHeight="1">
      <c r="A8" s="33"/>
      <c r="B8" s="34"/>
      <c r="C8" s="33"/>
      <c r="D8" s="28" t="s">
        <v>100</v>
      </c>
      <c r="E8" s="33"/>
      <c r="F8" s="33"/>
      <c r="G8" s="33"/>
      <c r="H8" s="33"/>
      <c r="I8" s="33"/>
      <c r="J8" s="33"/>
      <c r="K8" s="33"/>
      <c r="L8" s="46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48" t="s">
        <v>799</v>
      </c>
      <c r="F9" s="257"/>
      <c r="G9" s="257"/>
      <c r="H9" s="257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17</v>
      </c>
      <c r="E11" s="33"/>
      <c r="F11" s="26" t="s">
        <v>1</v>
      </c>
      <c r="G11" s="33"/>
      <c r="H11" s="33"/>
      <c r="I11" s="28" t="s">
        <v>18</v>
      </c>
      <c r="J11" s="26" t="s">
        <v>1</v>
      </c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19</v>
      </c>
      <c r="E12" s="33"/>
      <c r="F12" s="26" t="s">
        <v>20</v>
      </c>
      <c r="G12" s="33"/>
      <c r="H12" s="33"/>
      <c r="I12" s="28" t="s">
        <v>21</v>
      </c>
      <c r="J12" s="59" t="str">
        <f>'Rekapitulácia stavby'!AN8</f>
        <v>19. 1. 2022</v>
      </c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23</v>
      </c>
      <c r="E14" s="33"/>
      <c r="F14" s="33"/>
      <c r="G14" s="33"/>
      <c r="H14" s="33"/>
      <c r="I14" s="28" t="s">
        <v>24</v>
      </c>
      <c r="J14" s="26" t="s">
        <v>1</v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">
        <v>25</v>
      </c>
      <c r="F15" s="33"/>
      <c r="G15" s="33"/>
      <c r="H15" s="33"/>
      <c r="I15" s="28" t="s">
        <v>26</v>
      </c>
      <c r="J15" s="26" t="s">
        <v>1</v>
      </c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27</v>
      </c>
      <c r="E17" s="33"/>
      <c r="F17" s="33"/>
      <c r="G17" s="33"/>
      <c r="H17" s="33"/>
      <c r="I17" s="28" t="s">
        <v>24</v>
      </c>
      <c r="J17" s="29" t="str">
        <f>'Rekapitulácia stavby'!AN13</f>
        <v>Vyplň údaj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60" t="str">
        <f>'Rekapitulácia stavby'!E14</f>
        <v>Vyplň údaj</v>
      </c>
      <c r="F18" s="230"/>
      <c r="G18" s="230"/>
      <c r="H18" s="230"/>
      <c r="I18" s="28" t="s">
        <v>26</v>
      </c>
      <c r="J18" s="29" t="str">
        <f>'Rekapitulácia stavby'!AN14</f>
        <v>Vyplň údaj</v>
      </c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29</v>
      </c>
      <c r="E20" s="33"/>
      <c r="F20" s="33"/>
      <c r="G20" s="33"/>
      <c r="H20" s="33"/>
      <c r="I20" s="28" t="s">
        <v>24</v>
      </c>
      <c r="J20" s="26" t="s">
        <v>1</v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30</v>
      </c>
      <c r="F21" s="33"/>
      <c r="G21" s="33"/>
      <c r="H21" s="33"/>
      <c r="I21" s="28" t="s">
        <v>26</v>
      </c>
      <c r="J21" s="26" t="s">
        <v>1</v>
      </c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32</v>
      </c>
      <c r="E23" s="33"/>
      <c r="F23" s="33"/>
      <c r="G23" s="33"/>
      <c r="H23" s="33"/>
      <c r="I23" s="28" t="s">
        <v>24</v>
      </c>
      <c r="J23" s="26" t="s">
        <v>1</v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33</v>
      </c>
      <c r="F24" s="33"/>
      <c r="G24" s="33"/>
      <c r="H24" s="33"/>
      <c r="I24" s="28" t="s">
        <v>26</v>
      </c>
      <c r="J24" s="26" t="s">
        <v>1</v>
      </c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34</v>
      </c>
      <c r="E26" s="33"/>
      <c r="F26" s="33"/>
      <c r="G26" s="33"/>
      <c r="H26" s="33"/>
      <c r="I26" s="33"/>
      <c r="J26" s="33"/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8"/>
      <c r="B27" s="99"/>
      <c r="C27" s="98"/>
      <c r="D27" s="98"/>
      <c r="E27" s="234" t="s">
        <v>1</v>
      </c>
      <c r="F27" s="234"/>
      <c r="G27" s="234"/>
      <c r="H27" s="234"/>
      <c r="I27" s="98"/>
      <c r="J27" s="98"/>
      <c r="K27" s="98"/>
      <c r="L27" s="100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70"/>
      <c r="E29" s="70"/>
      <c r="F29" s="70"/>
      <c r="G29" s="70"/>
      <c r="H29" s="70"/>
      <c r="I29" s="70"/>
      <c r="J29" s="70"/>
      <c r="K29" s="70"/>
      <c r="L29" s="4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1" t="s">
        <v>35</v>
      </c>
      <c r="E30" s="33"/>
      <c r="F30" s="33"/>
      <c r="G30" s="33"/>
      <c r="H30" s="33"/>
      <c r="I30" s="33"/>
      <c r="J30" s="75">
        <f>ROUND(J124, 2)</f>
        <v>0</v>
      </c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70"/>
      <c r="E31" s="70"/>
      <c r="F31" s="70"/>
      <c r="G31" s="70"/>
      <c r="H31" s="70"/>
      <c r="I31" s="70"/>
      <c r="J31" s="70"/>
      <c r="K31" s="70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37</v>
      </c>
      <c r="G32" s="33"/>
      <c r="H32" s="33"/>
      <c r="I32" s="37" t="s">
        <v>36</v>
      </c>
      <c r="J32" s="37" t="s">
        <v>38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2" t="s">
        <v>39</v>
      </c>
      <c r="E33" s="39" t="s">
        <v>40</v>
      </c>
      <c r="F33" s="103">
        <f>ROUND((SUM(BE124:BE224)),  2)</f>
        <v>0</v>
      </c>
      <c r="G33" s="104"/>
      <c r="H33" s="104"/>
      <c r="I33" s="105">
        <v>0.2</v>
      </c>
      <c r="J33" s="103">
        <f>ROUND(((SUM(BE124:BE224))*I33),  2)</f>
        <v>0</v>
      </c>
      <c r="K33" s="33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9" t="s">
        <v>41</v>
      </c>
      <c r="F34" s="103">
        <f>ROUND((SUM(BF124:BF224)),  2)</f>
        <v>0</v>
      </c>
      <c r="G34" s="104"/>
      <c r="H34" s="104"/>
      <c r="I34" s="105">
        <v>0.2</v>
      </c>
      <c r="J34" s="103">
        <f>ROUND(((SUM(BF124:BF224))*I34),  2)</f>
        <v>0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33"/>
      <c r="D35" s="33"/>
      <c r="E35" s="28" t="s">
        <v>42</v>
      </c>
      <c r="F35" s="106">
        <f>ROUND((SUM(BG124:BG224)),  2)</f>
        <v>0</v>
      </c>
      <c r="G35" s="33"/>
      <c r="H35" s="33"/>
      <c r="I35" s="107">
        <v>0.2</v>
      </c>
      <c r="J35" s="106">
        <f>0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28" t="s">
        <v>43</v>
      </c>
      <c r="F36" s="106">
        <f>ROUND((SUM(BH124:BH224)),  2)</f>
        <v>0</v>
      </c>
      <c r="G36" s="33"/>
      <c r="H36" s="33"/>
      <c r="I36" s="107">
        <v>0.2</v>
      </c>
      <c r="J36" s="106">
        <f>0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39" t="s">
        <v>44</v>
      </c>
      <c r="F37" s="103">
        <f>ROUND((SUM(BI124:BI224)),  2)</f>
        <v>0</v>
      </c>
      <c r="G37" s="104"/>
      <c r="H37" s="104"/>
      <c r="I37" s="105">
        <v>0</v>
      </c>
      <c r="J37" s="103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8"/>
      <c r="D39" s="109" t="s">
        <v>45</v>
      </c>
      <c r="E39" s="64"/>
      <c r="F39" s="64"/>
      <c r="G39" s="110" t="s">
        <v>46</v>
      </c>
      <c r="H39" s="111" t="s">
        <v>47</v>
      </c>
      <c r="I39" s="64"/>
      <c r="J39" s="112">
        <f>SUM(J30:J37)</f>
        <v>0</v>
      </c>
      <c r="K39" s="11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6"/>
      <c r="D50" s="47" t="s">
        <v>48</v>
      </c>
      <c r="E50" s="48"/>
      <c r="F50" s="48"/>
      <c r="G50" s="47" t="s">
        <v>49</v>
      </c>
      <c r="H50" s="48"/>
      <c r="I50" s="48"/>
      <c r="J50" s="48"/>
      <c r="K50" s="48"/>
      <c r="L50" s="4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9" t="s">
        <v>50</v>
      </c>
      <c r="E61" s="36"/>
      <c r="F61" s="114" t="s">
        <v>51</v>
      </c>
      <c r="G61" s="49" t="s">
        <v>50</v>
      </c>
      <c r="H61" s="36"/>
      <c r="I61" s="36"/>
      <c r="J61" s="115" t="s">
        <v>51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7" t="s">
        <v>52</v>
      </c>
      <c r="E65" s="50"/>
      <c r="F65" s="50"/>
      <c r="G65" s="47" t="s">
        <v>53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9" t="s">
        <v>50</v>
      </c>
      <c r="E76" s="36"/>
      <c r="F76" s="114" t="s">
        <v>51</v>
      </c>
      <c r="G76" s="49" t="s">
        <v>50</v>
      </c>
      <c r="H76" s="36"/>
      <c r="I76" s="36"/>
      <c r="J76" s="115" t="s">
        <v>51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2" t="s">
        <v>102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26.25" customHeight="1">
      <c r="A85" s="33"/>
      <c r="B85" s="34"/>
      <c r="C85" s="33"/>
      <c r="D85" s="33"/>
      <c r="E85" s="258" t="str">
        <f>E7</f>
        <v>STAVEBNÉ ÚPRAVY KULTÚRNY DOM s.č. 237 so zmenou účelu prístavby KD na Materskú školu - prístavba, II. etapa</v>
      </c>
      <c r="F85" s="259"/>
      <c r="G85" s="259"/>
      <c r="H85" s="259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100</v>
      </c>
      <c r="D86" s="33"/>
      <c r="E86" s="33"/>
      <c r="F86" s="33"/>
      <c r="G86" s="33"/>
      <c r="H86" s="33"/>
      <c r="I86" s="33"/>
      <c r="J86" s="33"/>
      <c r="K86" s="33"/>
      <c r="L86" s="46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48" t="str">
        <f>E9</f>
        <v>1-22-3 - Zdravotechnika</v>
      </c>
      <c r="F87" s="257"/>
      <c r="G87" s="257"/>
      <c r="H87" s="257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19</v>
      </c>
      <c r="D89" s="33"/>
      <c r="E89" s="33"/>
      <c r="F89" s="26" t="str">
        <f>F12</f>
        <v>KN-C 901, 902/1,2, k.ú. Vavrišovo</v>
      </c>
      <c r="G89" s="33"/>
      <c r="H89" s="33"/>
      <c r="I89" s="28" t="s">
        <v>21</v>
      </c>
      <c r="J89" s="59" t="str">
        <f>IF(J12="","",J12)</f>
        <v>19. 1. 2022</v>
      </c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2" customHeight="1">
      <c r="A91" s="33"/>
      <c r="B91" s="34"/>
      <c r="C91" s="28" t="s">
        <v>23</v>
      </c>
      <c r="D91" s="33"/>
      <c r="E91" s="33"/>
      <c r="F91" s="26" t="str">
        <f>E15</f>
        <v>Obec Vavrišovo</v>
      </c>
      <c r="G91" s="33"/>
      <c r="H91" s="33"/>
      <c r="I91" s="28" t="s">
        <v>29</v>
      </c>
      <c r="J91" s="31" t="str">
        <f>E21</f>
        <v>Ing. Bartková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8" t="s">
        <v>27</v>
      </c>
      <c r="D92" s="33"/>
      <c r="E92" s="33"/>
      <c r="F92" s="26" t="str">
        <f>IF(E18="","",E18)</f>
        <v>Vyplň údaj</v>
      </c>
      <c r="G92" s="33"/>
      <c r="H92" s="33"/>
      <c r="I92" s="28" t="s">
        <v>32</v>
      </c>
      <c r="J92" s="31" t="str">
        <f>E24</f>
        <v>Peter Vandriak</v>
      </c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16" t="s">
        <v>103</v>
      </c>
      <c r="D94" s="108"/>
      <c r="E94" s="108"/>
      <c r="F94" s="108"/>
      <c r="G94" s="108"/>
      <c r="H94" s="108"/>
      <c r="I94" s="108"/>
      <c r="J94" s="117" t="s">
        <v>104</v>
      </c>
      <c r="K94" s="108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18" t="s">
        <v>105</v>
      </c>
      <c r="D96" s="33"/>
      <c r="E96" s="33"/>
      <c r="F96" s="33"/>
      <c r="G96" s="33"/>
      <c r="H96" s="33"/>
      <c r="I96" s="33"/>
      <c r="J96" s="75">
        <f>J124</f>
        <v>0</v>
      </c>
      <c r="K96" s="3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106</v>
      </c>
    </row>
    <row r="97" spans="1:31" s="9" customFormat="1" ht="24.95" customHeight="1">
      <c r="B97" s="119"/>
      <c r="D97" s="120" t="s">
        <v>107</v>
      </c>
      <c r="E97" s="121"/>
      <c r="F97" s="121"/>
      <c r="G97" s="121"/>
      <c r="H97" s="121"/>
      <c r="I97" s="121"/>
      <c r="J97" s="122">
        <f>J125</f>
        <v>0</v>
      </c>
      <c r="L97" s="119"/>
    </row>
    <row r="98" spans="1:31" s="10" customFormat="1" ht="19.899999999999999" customHeight="1">
      <c r="B98" s="123"/>
      <c r="D98" s="124" t="s">
        <v>112</v>
      </c>
      <c r="E98" s="125"/>
      <c r="F98" s="125"/>
      <c r="G98" s="125"/>
      <c r="H98" s="125"/>
      <c r="I98" s="125"/>
      <c r="J98" s="126">
        <f>J126</f>
        <v>0</v>
      </c>
      <c r="L98" s="123"/>
    </row>
    <row r="99" spans="1:31" s="10" customFormat="1" ht="19.899999999999999" customHeight="1">
      <c r="B99" s="123"/>
      <c r="D99" s="124" t="s">
        <v>113</v>
      </c>
      <c r="E99" s="125"/>
      <c r="F99" s="125"/>
      <c r="G99" s="125"/>
      <c r="H99" s="125"/>
      <c r="I99" s="125"/>
      <c r="J99" s="126">
        <f>J128</f>
        <v>0</v>
      </c>
      <c r="L99" s="123"/>
    </row>
    <row r="100" spans="1:31" s="9" customFormat="1" ht="24.95" customHeight="1">
      <c r="B100" s="119"/>
      <c r="D100" s="120" t="s">
        <v>115</v>
      </c>
      <c r="E100" s="121"/>
      <c r="F100" s="121"/>
      <c r="G100" s="121"/>
      <c r="H100" s="121"/>
      <c r="I100" s="121"/>
      <c r="J100" s="122">
        <f>J138</f>
        <v>0</v>
      </c>
      <c r="L100" s="119"/>
    </row>
    <row r="101" spans="1:31" s="10" customFormat="1" ht="19.899999999999999" customHeight="1">
      <c r="B101" s="123"/>
      <c r="D101" s="124" t="s">
        <v>800</v>
      </c>
      <c r="E101" s="125"/>
      <c r="F101" s="125"/>
      <c r="G101" s="125"/>
      <c r="H101" s="125"/>
      <c r="I101" s="125"/>
      <c r="J101" s="126">
        <f>J139</f>
        <v>0</v>
      </c>
      <c r="L101" s="123"/>
    </row>
    <row r="102" spans="1:31" s="10" customFormat="1" ht="19.899999999999999" customHeight="1">
      <c r="B102" s="123"/>
      <c r="D102" s="124" t="s">
        <v>801</v>
      </c>
      <c r="E102" s="125"/>
      <c r="F102" s="125"/>
      <c r="G102" s="125"/>
      <c r="H102" s="125"/>
      <c r="I102" s="125"/>
      <c r="J102" s="126">
        <f>J146</f>
        <v>0</v>
      </c>
      <c r="L102" s="123"/>
    </row>
    <row r="103" spans="1:31" s="10" customFormat="1" ht="19.899999999999999" customHeight="1">
      <c r="B103" s="123"/>
      <c r="D103" s="124" t="s">
        <v>802</v>
      </c>
      <c r="E103" s="125"/>
      <c r="F103" s="125"/>
      <c r="G103" s="125"/>
      <c r="H103" s="125"/>
      <c r="I103" s="125"/>
      <c r="J103" s="126">
        <f>J163</f>
        <v>0</v>
      </c>
      <c r="L103" s="123"/>
    </row>
    <row r="104" spans="1:31" s="10" customFormat="1" ht="19.899999999999999" customHeight="1">
      <c r="B104" s="123"/>
      <c r="D104" s="124" t="s">
        <v>803</v>
      </c>
      <c r="E104" s="125"/>
      <c r="F104" s="125"/>
      <c r="G104" s="125"/>
      <c r="H104" s="125"/>
      <c r="I104" s="125"/>
      <c r="J104" s="126">
        <f>J182</f>
        <v>0</v>
      </c>
      <c r="L104" s="123"/>
    </row>
    <row r="105" spans="1:31" s="2" customFormat="1" ht="21.75" customHeight="1">
      <c r="A105" s="33"/>
      <c r="B105" s="34"/>
      <c r="C105" s="33"/>
      <c r="D105" s="33"/>
      <c r="E105" s="33"/>
      <c r="F105" s="33"/>
      <c r="G105" s="33"/>
      <c r="H105" s="33"/>
      <c r="I105" s="33"/>
      <c r="J105" s="33"/>
      <c r="K105" s="33"/>
      <c r="L105" s="46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6.95" customHeight="1">
      <c r="A106" s="33"/>
      <c r="B106" s="51"/>
      <c r="C106" s="52"/>
      <c r="D106" s="52"/>
      <c r="E106" s="52"/>
      <c r="F106" s="52"/>
      <c r="G106" s="52"/>
      <c r="H106" s="52"/>
      <c r="I106" s="52"/>
      <c r="J106" s="52"/>
      <c r="K106" s="52"/>
      <c r="L106" s="46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10" spans="1:31" s="2" customFormat="1" ht="6.95" customHeight="1">
      <c r="A110" s="33"/>
      <c r="B110" s="53"/>
      <c r="C110" s="54"/>
      <c r="D110" s="54"/>
      <c r="E110" s="54"/>
      <c r="F110" s="54"/>
      <c r="G110" s="54"/>
      <c r="H110" s="54"/>
      <c r="I110" s="54"/>
      <c r="J110" s="54"/>
      <c r="K110" s="54"/>
      <c r="L110" s="46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24.95" customHeight="1">
      <c r="A111" s="33"/>
      <c r="B111" s="34"/>
      <c r="C111" s="22" t="s">
        <v>123</v>
      </c>
      <c r="D111" s="33"/>
      <c r="E111" s="33"/>
      <c r="F111" s="33"/>
      <c r="G111" s="33"/>
      <c r="H111" s="33"/>
      <c r="I111" s="33"/>
      <c r="J111" s="33"/>
      <c r="K111" s="33"/>
      <c r="L111" s="46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6.95" customHeight="1">
      <c r="A112" s="33"/>
      <c r="B112" s="34"/>
      <c r="C112" s="33"/>
      <c r="D112" s="33"/>
      <c r="E112" s="33"/>
      <c r="F112" s="33"/>
      <c r="G112" s="33"/>
      <c r="H112" s="33"/>
      <c r="I112" s="33"/>
      <c r="J112" s="33"/>
      <c r="K112" s="33"/>
      <c r="L112" s="46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12" customHeight="1">
      <c r="A113" s="33"/>
      <c r="B113" s="34"/>
      <c r="C113" s="28" t="s">
        <v>15</v>
      </c>
      <c r="D113" s="33"/>
      <c r="E113" s="33"/>
      <c r="F113" s="33"/>
      <c r="G113" s="33"/>
      <c r="H113" s="33"/>
      <c r="I113" s="33"/>
      <c r="J113" s="33"/>
      <c r="K113" s="33"/>
      <c r="L113" s="46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26.25" customHeight="1">
      <c r="A114" s="33"/>
      <c r="B114" s="34"/>
      <c r="C114" s="33"/>
      <c r="D114" s="33"/>
      <c r="E114" s="258" t="str">
        <f>E7</f>
        <v>STAVEBNÉ ÚPRAVY KULTÚRNY DOM s.č. 237 so zmenou účelu prístavby KD na Materskú školu - prístavba, II. etapa</v>
      </c>
      <c r="F114" s="259"/>
      <c r="G114" s="259"/>
      <c r="H114" s="259"/>
      <c r="I114" s="33"/>
      <c r="J114" s="33"/>
      <c r="K114" s="33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2" customHeight="1">
      <c r="A115" s="33"/>
      <c r="B115" s="34"/>
      <c r="C115" s="28" t="s">
        <v>100</v>
      </c>
      <c r="D115" s="33"/>
      <c r="E115" s="33"/>
      <c r="F115" s="33"/>
      <c r="G115" s="33"/>
      <c r="H115" s="33"/>
      <c r="I115" s="33"/>
      <c r="J115" s="33"/>
      <c r="K115" s="33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6.5" customHeight="1">
      <c r="A116" s="33"/>
      <c r="B116" s="34"/>
      <c r="C116" s="33"/>
      <c r="D116" s="33"/>
      <c r="E116" s="248" t="str">
        <f>E9</f>
        <v>1-22-3 - Zdravotechnika</v>
      </c>
      <c r="F116" s="257"/>
      <c r="G116" s="257"/>
      <c r="H116" s="257"/>
      <c r="I116" s="33"/>
      <c r="J116" s="33"/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6.95" customHeight="1">
      <c r="A117" s="33"/>
      <c r="B117" s="34"/>
      <c r="C117" s="33"/>
      <c r="D117" s="33"/>
      <c r="E117" s="33"/>
      <c r="F117" s="33"/>
      <c r="G117" s="33"/>
      <c r="H117" s="33"/>
      <c r="I117" s="33"/>
      <c r="J117" s="33"/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12" customHeight="1">
      <c r="A118" s="33"/>
      <c r="B118" s="34"/>
      <c r="C118" s="28" t="s">
        <v>19</v>
      </c>
      <c r="D118" s="33"/>
      <c r="E118" s="33"/>
      <c r="F118" s="26" t="str">
        <f>F12</f>
        <v>KN-C 901, 902/1,2, k.ú. Vavrišovo</v>
      </c>
      <c r="G118" s="33"/>
      <c r="H118" s="33"/>
      <c r="I118" s="28" t="s">
        <v>21</v>
      </c>
      <c r="J118" s="59" t="str">
        <f>IF(J12="","",J12)</f>
        <v>19. 1. 2022</v>
      </c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6.95" customHeight="1">
      <c r="A119" s="33"/>
      <c r="B119" s="34"/>
      <c r="C119" s="33"/>
      <c r="D119" s="33"/>
      <c r="E119" s="33"/>
      <c r="F119" s="33"/>
      <c r="G119" s="33"/>
      <c r="H119" s="33"/>
      <c r="I119" s="33"/>
      <c r="J119" s="33"/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15.2" customHeight="1">
      <c r="A120" s="33"/>
      <c r="B120" s="34"/>
      <c r="C120" s="28" t="s">
        <v>23</v>
      </c>
      <c r="D120" s="33"/>
      <c r="E120" s="33"/>
      <c r="F120" s="26" t="str">
        <f>E15</f>
        <v>Obec Vavrišovo</v>
      </c>
      <c r="G120" s="33"/>
      <c r="H120" s="33"/>
      <c r="I120" s="28" t="s">
        <v>29</v>
      </c>
      <c r="J120" s="31" t="str">
        <f>E21</f>
        <v>Ing. Bartková</v>
      </c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15.2" customHeight="1">
      <c r="A121" s="33"/>
      <c r="B121" s="34"/>
      <c r="C121" s="28" t="s">
        <v>27</v>
      </c>
      <c r="D121" s="33"/>
      <c r="E121" s="33"/>
      <c r="F121" s="26" t="str">
        <f>IF(E18="","",E18)</f>
        <v>Vyplň údaj</v>
      </c>
      <c r="G121" s="33"/>
      <c r="H121" s="33"/>
      <c r="I121" s="28" t="s">
        <v>32</v>
      </c>
      <c r="J121" s="31" t="str">
        <f>E24</f>
        <v>Peter Vandriak</v>
      </c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2" customFormat="1" ht="10.35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5" s="11" customFormat="1" ht="29.25" customHeight="1">
      <c r="A123" s="127"/>
      <c r="B123" s="128"/>
      <c r="C123" s="129" t="s">
        <v>124</v>
      </c>
      <c r="D123" s="130" t="s">
        <v>60</v>
      </c>
      <c r="E123" s="130" t="s">
        <v>56</v>
      </c>
      <c r="F123" s="130" t="s">
        <v>57</v>
      </c>
      <c r="G123" s="130" t="s">
        <v>125</v>
      </c>
      <c r="H123" s="130" t="s">
        <v>126</v>
      </c>
      <c r="I123" s="130" t="s">
        <v>127</v>
      </c>
      <c r="J123" s="131" t="s">
        <v>104</v>
      </c>
      <c r="K123" s="132" t="s">
        <v>128</v>
      </c>
      <c r="L123" s="133"/>
      <c r="M123" s="66" t="s">
        <v>1</v>
      </c>
      <c r="N123" s="67" t="s">
        <v>39</v>
      </c>
      <c r="O123" s="67" t="s">
        <v>129</v>
      </c>
      <c r="P123" s="67" t="s">
        <v>130</v>
      </c>
      <c r="Q123" s="67" t="s">
        <v>131</v>
      </c>
      <c r="R123" s="67" t="s">
        <v>132</v>
      </c>
      <c r="S123" s="67" t="s">
        <v>133</v>
      </c>
      <c r="T123" s="68" t="s">
        <v>134</v>
      </c>
      <c r="U123" s="127"/>
      <c r="V123" s="127"/>
      <c r="W123" s="127"/>
      <c r="X123" s="127"/>
      <c r="Y123" s="127"/>
      <c r="Z123" s="127"/>
      <c r="AA123" s="127"/>
      <c r="AB123" s="127"/>
      <c r="AC123" s="127"/>
      <c r="AD123" s="127"/>
      <c r="AE123" s="127"/>
    </row>
    <row r="124" spans="1:65" s="2" customFormat="1" ht="22.9" customHeight="1">
      <c r="A124" s="33"/>
      <c r="B124" s="34"/>
      <c r="C124" s="73" t="s">
        <v>105</v>
      </c>
      <c r="D124" s="33"/>
      <c r="E124" s="33"/>
      <c r="F124" s="33"/>
      <c r="G124" s="33"/>
      <c r="H124" s="33"/>
      <c r="I124" s="33"/>
      <c r="J124" s="134">
        <f>BK124</f>
        <v>0</v>
      </c>
      <c r="K124" s="33"/>
      <c r="L124" s="34"/>
      <c r="M124" s="69"/>
      <c r="N124" s="60"/>
      <c r="O124" s="70"/>
      <c r="P124" s="135">
        <f>P125+P138</f>
        <v>0</v>
      </c>
      <c r="Q124" s="70"/>
      <c r="R124" s="135">
        <f>R125+R138</f>
        <v>15.603079999999999</v>
      </c>
      <c r="S124" s="70"/>
      <c r="T124" s="136">
        <f>T125+T138</f>
        <v>2.052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8" t="s">
        <v>74</v>
      </c>
      <c r="AU124" s="18" t="s">
        <v>106</v>
      </c>
      <c r="BK124" s="137">
        <f>BK125+BK138</f>
        <v>0</v>
      </c>
    </row>
    <row r="125" spans="1:65" s="12" customFormat="1" ht="25.9" customHeight="1">
      <c r="B125" s="138"/>
      <c r="D125" s="139" t="s">
        <v>74</v>
      </c>
      <c r="E125" s="140" t="s">
        <v>135</v>
      </c>
      <c r="F125" s="140" t="s">
        <v>136</v>
      </c>
      <c r="I125" s="141"/>
      <c r="J125" s="142">
        <f>BK125</f>
        <v>0</v>
      </c>
      <c r="L125" s="138"/>
      <c r="M125" s="143"/>
      <c r="N125" s="144"/>
      <c r="O125" s="144"/>
      <c r="P125" s="145">
        <f>P126+P128</f>
        <v>0</v>
      </c>
      <c r="Q125" s="144"/>
      <c r="R125" s="145">
        <f>R126+R128</f>
        <v>0.52200000000000002</v>
      </c>
      <c r="S125" s="144"/>
      <c r="T125" s="146">
        <f>T126+T128</f>
        <v>2.052</v>
      </c>
      <c r="AR125" s="139" t="s">
        <v>82</v>
      </c>
      <c r="AT125" s="147" t="s">
        <v>74</v>
      </c>
      <c r="AU125" s="147" t="s">
        <v>75</v>
      </c>
      <c r="AY125" s="139" t="s">
        <v>137</v>
      </c>
      <c r="BK125" s="148">
        <f>BK126+BK128</f>
        <v>0</v>
      </c>
    </row>
    <row r="126" spans="1:65" s="12" customFormat="1" ht="22.9" customHeight="1">
      <c r="B126" s="138"/>
      <c r="D126" s="139" t="s">
        <v>74</v>
      </c>
      <c r="E126" s="149" t="s">
        <v>263</v>
      </c>
      <c r="F126" s="149" t="s">
        <v>264</v>
      </c>
      <c r="I126" s="141"/>
      <c r="J126" s="150">
        <f>BK126</f>
        <v>0</v>
      </c>
      <c r="L126" s="138"/>
      <c r="M126" s="143"/>
      <c r="N126" s="144"/>
      <c r="O126" s="144"/>
      <c r="P126" s="145">
        <f>P127</f>
        <v>0</v>
      </c>
      <c r="Q126" s="144"/>
      <c r="R126" s="145">
        <f>R127</f>
        <v>0.52200000000000002</v>
      </c>
      <c r="S126" s="144"/>
      <c r="T126" s="146">
        <f>T127</f>
        <v>0</v>
      </c>
      <c r="AR126" s="139" t="s">
        <v>82</v>
      </c>
      <c r="AT126" s="147" t="s">
        <v>74</v>
      </c>
      <c r="AU126" s="147" t="s">
        <v>82</v>
      </c>
      <c r="AY126" s="139" t="s">
        <v>137</v>
      </c>
      <c r="BK126" s="148">
        <f>BK127</f>
        <v>0</v>
      </c>
    </row>
    <row r="127" spans="1:65" s="2" customFormat="1" ht="24.2" customHeight="1">
      <c r="A127" s="33"/>
      <c r="B127" s="151"/>
      <c r="C127" s="152" t="s">
        <v>804</v>
      </c>
      <c r="D127" s="152" t="s">
        <v>140</v>
      </c>
      <c r="E127" s="153" t="s">
        <v>617</v>
      </c>
      <c r="F127" s="154" t="s">
        <v>618</v>
      </c>
      <c r="G127" s="155" t="s">
        <v>191</v>
      </c>
      <c r="H127" s="156">
        <v>11.6</v>
      </c>
      <c r="I127" s="157"/>
      <c r="J127" s="158">
        <f>ROUND(I127*H127,2)</f>
        <v>0</v>
      </c>
      <c r="K127" s="159"/>
      <c r="L127" s="34"/>
      <c r="M127" s="160" t="s">
        <v>1</v>
      </c>
      <c r="N127" s="161" t="s">
        <v>41</v>
      </c>
      <c r="O127" s="62"/>
      <c r="P127" s="162">
        <f>O127*H127</f>
        <v>0</v>
      </c>
      <c r="Q127" s="162">
        <v>4.4999999999999998E-2</v>
      </c>
      <c r="R127" s="162">
        <f>Q127*H127</f>
        <v>0.52200000000000002</v>
      </c>
      <c r="S127" s="162">
        <v>0</v>
      </c>
      <c r="T127" s="163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64" t="s">
        <v>144</v>
      </c>
      <c r="AT127" s="164" t="s">
        <v>140</v>
      </c>
      <c r="AU127" s="164" t="s">
        <v>145</v>
      </c>
      <c r="AY127" s="18" t="s">
        <v>137</v>
      </c>
      <c r="BE127" s="165">
        <f>IF(N127="základná",J127,0)</f>
        <v>0</v>
      </c>
      <c r="BF127" s="165">
        <f>IF(N127="znížená",J127,0)</f>
        <v>0</v>
      </c>
      <c r="BG127" s="165">
        <f>IF(N127="zákl. prenesená",J127,0)</f>
        <v>0</v>
      </c>
      <c r="BH127" s="165">
        <f>IF(N127="zníž. prenesená",J127,0)</f>
        <v>0</v>
      </c>
      <c r="BI127" s="165">
        <f>IF(N127="nulová",J127,0)</f>
        <v>0</v>
      </c>
      <c r="BJ127" s="18" t="s">
        <v>145</v>
      </c>
      <c r="BK127" s="165">
        <f>ROUND(I127*H127,2)</f>
        <v>0</v>
      </c>
      <c r="BL127" s="18" t="s">
        <v>144</v>
      </c>
      <c r="BM127" s="164" t="s">
        <v>805</v>
      </c>
    </row>
    <row r="128" spans="1:65" s="12" customFormat="1" ht="22.9" customHeight="1">
      <c r="B128" s="138"/>
      <c r="D128" s="139" t="s">
        <v>74</v>
      </c>
      <c r="E128" s="149" t="s">
        <v>366</v>
      </c>
      <c r="F128" s="149" t="s">
        <v>367</v>
      </c>
      <c r="I128" s="141"/>
      <c r="J128" s="150">
        <f>BK128</f>
        <v>0</v>
      </c>
      <c r="L128" s="138"/>
      <c r="M128" s="143"/>
      <c r="N128" s="144"/>
      <c r="O128" s="144"/>
      <c r="P128" s="145">
        <f>SUM(P129:P137)</f>
        <v>0</v>
      </c>
      <c r="Q128" s="144"/>
      <c r="R128" s="145">
        <f>SUM(R129:R137)</f>
        <v>0</v>
      </c>
      <c r="S128" s="144"/>
      <c r="T128" s="146">
        <f>SUM(T129:T137)</f>
        <v>2.052</v>
      </c>
      <c r="AR128" s="139" t="s">
        <v>82</v>
      </c>
      <c r="AT128" s="147" t="s">
        <v>74</v>
      </c>
      <c r="AU128" s="147" t="s">
        <v>82</v>
      </c>
      <c r="AY128" s="139" t="s">
        <v>137</v>
      </c>
      <c r="BK128" s="148">
        <f>SUM(BK129:BK137)</f>
        <v>0</v>
      </c>
    </row>
    <row r="129" spans="1:65" s="2" customFormat="1" ht="24.2" customHeight="1">
      <c r="A129" s="33"/>
      <c r="B129" s="151"/>
      <c r="C129" s="152" t="s">
        <v>806</v>
      </c>
      <c r="D129" s="152" t="s">
        <v>140</v>
      </c>
      <c r="E129" s="153" t="s">
        <v>807</v>
      </c>
      <c r="F129" s="154" t="s">
        <v>808</v>
      </c>
      <c r="G129" s="155" t="s">
        <v>379</v>
      </c>
      <c r="H129" s="156">
        <v>74</v>
      </c>
      <c r="I129" s="157"/>
      <c r="J129" s="158">
        <f>ROUND(I129*H129,2)</f>
        <v>0</v>
      </c>
      <c r="K129" s="159"/>
      <c r="L129" s="34"/>
      <c r="M129" s="160" t="s">
        <v>1</v>
      </c>
      <c r="N129" s="161" t="s">
        <v>41</v>
      </c>
      <c r="O129" s="62"/>
      <c r="P129" s="162">
        <f>O129*H129</f>
        <v>0</v>
      </c>
      <c r="Q129" s="162">
        <v>0</v>
      </c>
      <c r="R129" s="162">
        <f>Q129*H129</f>
        <v>0</v>
      </c>
      <c r="S129" s="162">
        <v>8.9999999999999993E-3</v>
      </c>
      <c r="T129" s="163">
        <f>S129*H129</f>
        <v>0.66599999999999993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4" t="s">
        <v>144</v>
      </c>
      <c r="AT129" s="164" t="s">
        <v>140</v>
      </c>
      <c r="AU129" s="164" t="s">
        <v>145</v>
      </c>
      <c r="AY129" s="18" t="s">
        <v>137</v>
      </c>
      <c r="BE129" s="165">
        <f>IF(N129="základná",J129,0)</f>
        <v>0</v>
      </c>
      <c r="BF129" s="165">
        <f>IF(N129="znížená",J129,0)</f>
        <v>0</v>
      </c>
      <c r="BG129" s="165">
        <f>IF(N129="zákl. prenesená",J129,0)</f>
        <v>0</v>
      </c>
      <c r="BH129" s="165">
        <f>IF(N129="zníž. prenesená",J129,0)</f>
        <v>0</v>
      </c>
      <c r="BI129" s="165">
        <f>IF(N129="nulová",J129,0)</f>
        <v>0</v>
      </c>
      <c r="BJ129" s="18" t="s">
        <v>145</v>
      </c>
      <c r="BK129" s="165">
        <f>ROUND(I129*H129,2)</f>
        <v>0</v>
      </c>
      <c r="BL129" s="18" t="s">
        <v>144</v>
      </c>
      <c r="BM129" s="164" t="s">
        <v>809</v>
      </c>
    </row>
    <row r="130" spans="1:65" s="2" customFormat="1" ht="24.2" customHeight="1">
      <c r="A130" s="33"/>
      <c r="B130" s="151"/>
      <c r="C130" s="152" t="s">
        <v>810</v>
      </c>
      <c r="D130" s="152" t="s">
        <v>140</v>
      </c>
      <c r="E130" s="153" t="s">
        <v>811</v>
      </c>
      <c r="F130" s="154" t="s">
        <v>812</v>
      </c>
      <c r="G130" s="155" t="s">
        <v>379</v>
      </c>
      <c r="H130" s="156">
        <v>42</v>
      </c>
      <c r="I130" s="157"/>
      <c r="J130" s="158">
        <f>ROUND(I130*H130,2)</f>
        <v>0</v>
      </c>
      <c r="K130" s="159"/>
      <c r="L130" s="34"/>
      <c r="M130" s="160" t="s">
        <v>1</v>
      </c>
      <c r="N130" s="161" t="s">
        <v>41</v>
      </c>
      <c r="O130" s="62"/>
      <c r="P130" s="162">
        <f>O130*H130</f>
        <v>0</v>
      </c>
      <c r="Q130" s="162">
        <v>0</v>
      </c>
      <c r="R130" s="162">
        <f>Q130*H130</f>
        <v>0</v>
      </c>
      <c r="S130" s="162">
        <v>3.3000000000000002E-2</v>
      </c>
      <c r="T130" s="163">
        <f>S130*H130</f>
        <v>1.3860000000000001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4" t="s">
        <v>144</v>
      </c>
      <c r="AT130" s="164" t="s">
        <v>140</v>
      </c>
      <c r="AU130" s="164" t="s">
        <v>145</v>
      </c>
      <c r="AY130" s="18" t="s">
        <v>137</v>
      </c>
      <c r="BE130" s="165">
        <f>IF(N130="základná",J130,0)</f>
        <v>0</v>
      </c>
      <c r="BF130" s="165">
        <f>IF(N130="znížená",J130,0)</f>
        <v>0</v>
      </c>
      <c r="BG130" s="165">
        <f>IF(N130="zákl. prenesená",J130,0)</f>
        <v>0</v>
      </c>
      <c r="BH130" s="165">
        <f>IF(N130="zníž. prenesená",J130,0)</f>
        <v>0</v>
      </c>
      <c r="BI130" s="165">
        <f>IF(N130="nulová",J130,0)</f>
        <v>0</v>
      </c>
      <c r="BJ130" s="18" t="s">
        <v>145</v>
      </c>
      <c r="BK130" s="165">
        <f>ROUND(I130*H130,2)</f>
        <v>0</v>
      </c>
      <c r="BL130" s="18" t="s">
        <v>144</v>
      </c>
      <c r="BM130" s="164" t="s">
        <v>813</v>
      </c>
    </row>
    <row r="131" spans="1:65" s="2" customFormat="1" ht="21.75" customHeight="1">
      <c r="A131" s="33"/>
      <c r="B131" s="151"/>
      <c r="C131" s="152" t="s">
        <v>814</v>
      </c>
      <c r="D131" s="152" t="s">
        <v>140</v>
      </c>
      <c r="E131" s="153" t="s">
        <v>410</v>
      </c>
      <c r="F131" s="154" t="s">
        <v>411</v>
      </c>
      <c r="G131" s="155" t="s">
        <v>173</v>
      </c>
      <c r="H131" s="156">
        <v>2.052</v>
      </c>
      <c r="I131" s="157"/>
      <c r="J131" s="158">
        <f>ROUND(I131*H131,2)</f>
        <v>0</v>
      </c>
      <c r="K131" s="159"/>
      <c r="L131" s="34"/>
      <c r="M131" s="160" t="s">
        <v>1</v>
      </c>
      <c r="N131" s="161" t="s">
        <v>41</v>
      </c>
      <c r="O131" s="62"/>
      <c r="P131" s="162">
        <f>O131*H131</f>
        <v>0</v>
      </c>
      <c r="Q131" s="162">
        <v>0</v>
      </c>
      <c r="R131" s="162">
        <f>Q131*H131</f>
        <v>0</v>
      </c>
      <c r="S131" s="162">
        <v>0</v>
      </c>
      <c r="T131" s="163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4" t="s">
        <v>144</v>
      </c>
      <c r="AT131" s="164" t="s">
        <v>140</v>
      </c>
      <c r="AU131" s="164" t="s">
        <v>145</v>
      </c>
      <c r="AY131" s="18" t="s">
        <v>137</v>
      </c>
      <c r="BE131" s="165">
        <f>IF(N131="základná",J131,0)</f>
        <v>0</v>
      </c>
      <c r="BF131" s="165">
        <f>IF(N131="znížená",J131,0)</f>
        <v>0</v>
      </c>
      <c r="BG131" s="165">
        <f>IF(N131="zákl. prenesená",J131,0)</f>
        <v>0</v>
      </c>
      <c r="BH131" s="165">
        <f>IF(N131="zníž. prenesená",J131,0)</f>
        <v>0</v>
      </c>
      <c r="BI131" s="165">
        <f>IF(N131="nulová",J131,0)</f>
        <v>0</v>
      </c>
      <c r="BJ131" s="18" t="s">
        <v>145</v>
      </c>
      <c r="BK131" s="165">
        <f>ROUND(I131*H131,2)</f>
        <v>0</v>
      </c>
      <c r="BL131" s="18" t="s">
        <v>144</v>
      </c>
      <c r="BM131" s="164" t="s">
        <v>815</v>
      </c>
    </row>
    <row r="132" spans="1:65" s="2" customFormat="1" ht="24.2" customHeight="1">
      <c r="A132" s="33"/>
      <c r="B132" s="151"/>
      <c r="C132" s="152" t="s">
        <v>816</v>
      </c>
      <c r="D132" s="152" t="s">
        <v>140</v>
      </c>
      <c r="E132" s="153" t="s">
        <v>414</v>
      </c>
      <c r="F132" s="154" t="s">
        <v>415</v>
      </c>
      <c r="G132" s="155" t="s">
        <v>173</v>
      </c>
      <c r="H132" s="156">
        <v>12.311999999999999</v>
      </c>
      <c r="I132" s="157"/>
      <c r="J132" s="158">
        <f>ROUND(I132*H132,2)</f>
        <v>0</v>
      </c>
      <c r="K132" s="159"/>
      <c r="L132" s="34"/>
      <c r="M132" s="160" t="s">
        <v>1</v>
      </c>
      <c r="N132" s="161" t="s">
        <v>41</v>
      </c>
      <c r="O132" s="62"/>
      <c r="P132" s="162">
        <f>O132*H132</f>
        <v>0</v>
      </c>
      <c r="Q132" s="162">
        <v>0</v>
      </c>
      <c r="R132" s="162">
        <f>Q132*H132</f>
        <v>0</v>
      </c>
      <c r="S132" s="162">
        <v>0</v>
      </c>
      <c r="T132" s="163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4" t="s">
        <v>144</v>
      </c>
      <c r="AT132" s="164" t="s">
        <v>140</v>
      </c>
      <c r="AU132" s="164" t="s">
        <v>145</v>
      </c>
      <c r="AY132" s="18" t="s">
        <v>137</v>
      </c>
      <c r="BE132" s="165">
        <f>IF(N132="základná",J132,0)</f>
        <v>0</v>
      </c>
      <c r="BF132" s="165">
        <f>IF(N132="znížená",J132,0)</f>
        <v>0</v>
      </c>
      <c r="BG132" s="165">
        <f>IF(N132="zákl. prenesená",J132,0)</f>
        <v>0</v>
      </c>
      <c r="BH132" s="165">
        <f>IF(N132="zníž. prenesená",J132,0)</f>
        <v>0</v>
      </c>
      <c r="BI132" s="165">
        <f>IF(N132="nulová",J132,0)</f>
        <v>0</v>
      </c>
      <c r="BJ132" s="18" t="s">
        <v>145</v>
      </c>
      <c r="BK132" s="165">
        <f>ROUND(I132*H132,2)</f>
        <v>0</v>
      </c>
      <c r="BL132" s="18" t="s">
        <v>144</v>
      </c>
      <c r="BM132" s="164" t="s">
        <v>817</v>
      </c>
    </row>
    <row r="133" spans="1:65" s="13" customFormat="1">
      <c r="B133" s="166"/>
      <c r="D133" s="167" t="s">
        <v>147</v>
      </c>
      <c r="F133" s="169" t="s">
        <v>818</v>
      </c>
      <c r="H133" s="170">
        <v>12.311999999999999</v>
      </c>
      <c r="I133" s="171"/>
      <c r="L133" s="166"/>
      <c r="M133" s="172"/>
      <c r="N133" s="173"/>
      <c r="O133" s="173"/>
      <c r="P133" s="173"/>
      <c r="Q133" s="173"/>
      <c r="R133" s="173"/>
      <c r="S133" s="173"/>
      <c r="T133" s="174"/>
      <c r="AT133" s="168" t="s">
        <v>147</v>
      </c>
      <c r="AU133" s="168" t="s">
        <v>145</v>
      </c>
      <c r="AV133" s="13" t="s">
        <v>145</v>
      </c>
      <c r="AW133" s="13" t="s">
        <v>3</v>
      </c>
      <c r="AX133" s="13" t="s">
        <v>82</v>
      </c>
      <c r="AY133" s="168" t="s">
        <v>137</v>
      </c>
    </row>
    <row r="134" spans="1:65" s="2" customFormat="1" ht="24.2" customHeight="1">
      <c r="A134" s="33"/>
      <c r="B134" s="151"/>
      <c r="C134" s="152" t="s">
        <v>819</v>
      </c>
      <c r="D134" s="152" t="s">
        <v>140</v>
      </c>
      <c r="E134" s="153" t="s">
        <v>419</v>
      </c>
      <c r="F134" s="154" t="s">
        <v>420</v>
      </c>
      <c r="G134" s="155" t="s">
        <v>173</v>
      </c>
      <c r="H134" s="156">
        <v>2.052</v>
      </c>
      <c r="I134" s="157"/>
      <c r="J134" s="158">
        <f>ROUND(I134*H134,2)</f>
        <v>0</v>
      </c>
      <c r="K134" s="159"/>
      <c r="L134" s="34"/>
      <c r="M134" s="160" t="s">
        <v>1</v>
      </c>
      <c r="N134" s="161" t="s">
        <v>41</v>
      </c>
      <c r="O134" s="62"/>
      <c r="P134" s="162">
        <f>O134*H134</f>
        <v>0</v>
      </c>
      <c r="Q134" s="162">
        <v>0</v>
      </c>
      <c r="R134" s="162">
        <f>Q134*H134</f>
        <v>0</v>
      </c>
      <c r="S134" s="162">
        <v>0</v>
      </c>
      <c r="T134" s="163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4" t="s">
        <v>144</v>
      </c>
      <c r="AT134" s="164" t="s">
        <v>140</v>
      </c>
      <c r="AU134" s="164" t="s">
        <v>145</v>
      </c>
      <c r="AY134" s="18" t="s">
        <v>137</v>
      </c>
      <c r="BE134" s="165">
        <f>IF(N134="základná",J134,0)</f>
        <v>0</v>
      </c>
      <c r="BF134" s="165">
        <f>IF(N134="znížená",J134,0)</f>
        <v>0</v>
      </c>
      <c r="BG134" s="165">
        <f>IF(N134="zákl. prenesená",J134,0)</f>
        <v>0</v>
      </c>
      <c r="BH134" s="165">
        <f>IF(N134="zníž. prenesená",J134,0)</f>
        <v>0</v>
      </c>
      <c r="BI134" s="165">
        <f>IF(N134="nulová",J134,0)</f>
        <v>0</v>
      </c>
      <c r="BJ134" s="18" t="s">
        <v>145</v>
      </c>
      <c r="BK134" s="165">
        <f>ROUND(I134*H134,2)</f>
        <v>0</v>
      </c>
      <c r="BL134" s="18" t="s">
        <v>144</v>
      </c>
      <c r="BM134" s="164" t="s">
        <v>820</v>
      </c>
    </row>
    <row r="135" spans="1:65" s="2" customFormat="1" ht="24.2" customHeight="1">
      <c r="A135" s="33"/>
      <c r="B135" s="151"/>
      <c r="C135" s="152" t="s">
        <v>821</v>
      </c>
      <c r="D135" s="152" t="s">
        <v>140</v>
      </c>
      <c r="E135" s="153" t="s">
        <v>423</v>
      </c>
      <c r="F135" s="154" t="s">
        <v>424</v>
      </c>
      <c r="G135" s="155" t="s">
        <v>173</v>
      </c>
      <c r="H135" s="156">
        <v>4.1040000000000001</v>
      </c>
      <c r="I135" s="157"/>
      <c r="J135" s="158">
        <f>ROUND(I135*H135,2)</f>
        <v>0</v>
      </c>
      <c r="K135" s="159"/>
      <c r="L135" s="34"/>
      <c r="M135" s="160" t="s">
        <v>1</v>
      </c>
      <c r="N135" s="161" t="s">
        <v>41</v>
      </c>
      <c r="O135" s="62"/>
      <c r="P135" s="162">
        <f>O135*H135</f>
        <v>0</v>
      </c>
      <c r="Q135" s="162">
        <v>0</v>
      </c>
      <c r="R135" s="162">
        <f>Q135*H135</f>
        <v>0</v>
      </c>
      <c r="S135" s="162">
        <v>0</v>
      </c>
      <c r="T135" s="163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4" t="s">
        <v>144</v>
      </c>
      <c r="AT135" s="164" t="s">
        <v>140</v>
      </c>
      <c r="AU135" s="164" t="s">
        <v>145</v>
      </c>
      <c r="AY135" s="18" t="s">
        <v>137</v>
      </c>
      <c r="BE135" s="165">
        <f>IF(N135="základná",J135,0)</f>
        <v>0</v>
      </c>
      <c r="BF135" s="165">
        <f>IF(N135="znížená",J135,0)</f>
        <v>0</v>
      </c>
      <c r="BG135" s="165">
        <f>IF(N135="zákl. prenesená",J135,0)</f>
        <v>0</v>
      </c>
      <c r="BH135" s="165">
        <f>IF(N135="zníž. prenesená",J135,0)</f>
        <v>0</v>
      </c>
      <c r="BI135" s="165">
        <f>IF(N135="nulová",J135,0)</f>
        <v>0</v>
      </c>
      <c r="BJ135" s="18" t="s">
        <v>145</v>
      </c>
      <c r="BK135" s="165">
        <f>ROUND(I135*H135,2)</f>
        <v>0</v>
      </c>
      <c r="BL135" s="18" t="s">
        <v>144</v>
      </c>
      <c r="BM135" s="164" t="s">
        <v>822</v>
      </c>
    </row>
    <row r="136" spans="1:65" s="13" customFormat="1">
      <c r="B136" s="166"/>
      <c r="D136" s="167" t="s">
        <v>147</v>
      </c>
      <c r="F136" s="169" t="s">
        <v>823</v>
      </c>
      <c r="H136" s="170">
        <v>4.1040000000000001</v>
      </c>
      <c r="I136" s="171"/>
      <c r="L136" s="166"/>
      <c r="M136" s="172"/>
      <c r="N136" s="173"/>
      <c r="O136" s="173"/>
      <c r="P136" s="173"/>
      <c r="Q136" s="173"/>
      <c r="R136" s="173"/>
      <c r="S136" s="173"/>
      <c r="T136" s="174"/>
      <c r="AT136" s="168" t="s">
        <v>147</v>
      </c>
      <c r="AU136" s="168" t="s">
        <v>145</v>
      </c>
      <c r="AV136" s="13" t="s">
        <v>145</v>
      </c>
      <c r="AW136" s="13" t="s">
        <v>3</v>
      </c>
      <c r="AX136" s="13" t="s">
        <v>82</v>
      </c>
      <c r="AY136" s="168" t="s">
        <v>137</v>
      </c>
    </row>
    <row r="137" spans="1:65" s="2" customFormat="1" ht="24.2" customHeight="1">
      <c r="A137" s="33"/>
      <c r="B137" s="151"/>
      <c r="C137" s="152" t="s">
        <v>824</v>
      </c>
      <c r="D137" s="152" t="s">
        <v>140</v>
      </c>
      <c r="E137" s="153" t="s">
        <v>428</v>
      </c>
      <c r="F137" s="154" t="s">
        <v>429</v>
      </c>
      <c r="G137" s="155" t="s">
        <v>173</v>
      </c>
      <c r="H137" s="156">
        <v>2.052</v>
      </c>
      <c r="I137" s="157"/>
      <c r="J137" s="158">
        <f>ROUND(I137*H137,2)</f>
        <v>0</v>
      </c>
      <c r="K137" s="159"/>
      <c r="L137" s="34"/>
      <c r="M137" s="160" t="s">
        <v>1</v>
      </c>
      <c r="N137" s="161" t="s">
        <v>41</v>
      </c>
      <c r="O137" s="62"/>
      <c r="P137" s="162">
        <f>O137*H137</f>
        <v>0</v>
      </c>
      <c r="Q137" s="162">
        <v>0</v>
      </c>
      <c r="R137" s="162">
        <f>Q137*H137</f>
        <v>0</v>
      </c>
      <c r="S137" s="162">
        <v>0</v>
      </c>
      <c r="T137" s="163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4" t="s">
        <v>144</v>
      </c>
      <c r="AT137" s="164" t="s">
        <v>140</v>
      </c>
      <c r="AU137" s="164" t="s">
        <v>145</v>
      </c>
      <c r="AY137" s="18" t="s">
        <v>137</v>
      </c>
      <c r="BE137" s="165">
        <f>IF(N137="základná",J137,0)</f>
        <v>0</v>
      </c>
      <c r="BF137" s="165">
        <f>IF(N137="znížená",J137,0)</f>
        <v>0</v>
      </c>
      <c r="BG137" s="165">
        <f>IF(N137="zákl. prenesená",J137,0)</f>
        <v>0</v>
      </c>
      <c r="BH137" s="165">
        <f>IF(N137="zníž. prenesená",J137,0)</f>
        <v>0</v>
      </c>
      <c r="BI137" s="165">
        <f>IF(N137="nulová",J137,0)</f>
        <v>0</v>
      </c>
      <c r="BJ137" s="18" t="s">
        <v>145</v>
      </c>
      <c r="BK137" s="165">
        <f>ROUND(I137*H137,2)</f>
        <v>0</v>
      </c>
      <c r="BL137" s="18" t="s">
        <v>144</v>
      </c>
      <c r="BM137" s="164" t="s">
        <v>825</v>
      </c>
    </row>
    <row r="138" spans="1:65" s="12" customFormat="1" ht="25.9" customHeight="1">
      <c r="B138" s="138"/>
      <c r="D138" s="139" t="s">
        <v>74</v>
      </c>
      <c r="E138" s="140" t="s">
        <v>437</v>
      </c>
      <c r="F138" s="140" t="s">
        <v>438</v>
      </c>
      <c r="I138" s="141"/>
      <c r="J138" s="142">
        <f>BK138</f>
        <v>0</v>
      </c>
      <c r="L138" s="138"/>
      <c r="M138" s="143"/>
      <c r="N138" s="144"/>
      <c r="O138" s="144"/>
      <c r="P138" s="145">
        <f>P139+P146+P163+P182</f>
        <v>0</v>
      </c>
      <c r="Q138" s="144"/>
      <c r="R138" s="145">
        <f>R139+R146+R163+R182</f>
        <v>15.081079999999998</v>
      </c>
      <c r="S138" s="144"/>
      <c r="T138" s="146">
        <f>T139+T146+T163+T182</f>
        <v>0</v>
      </c>
      <c r="AR138" s="139" t="s">
        <v>145</v>
      </c>
      <c r="AT138" s="147" t="s">
        <v>74</v>
      </c>
      <c r="AU138" s="147" t="s">
        <v>75</v>
      </c>
      <c r="AY138" s="139" t="s">
        <v>137</v>
      </c>
      <c r="BK138" s="148">
        <f>BK139+BK146+BK163+BK182</f>
        <v>0</v>
      </c>
    </row>
    <row r="139" spans="1:65" s="12" customFormat="1" ht="22.9" customHeight="1">
      <c r="B139" s="138"/>
      <c r="D139" s="139" t="s">
        <v>74</v>
      </c>
      <c r="E139" s="149" t="s">
        <v>826</v>
      </c>
      <c r="F139" s="149" t="s">
        <v>827</v>
      </c>
      <c r="I139" s="141"/>
      <c r="J139" s="150">
        <f>BK139</f>
        <v>0</v>
      </c>
      <c r="L139" s="138"/>
      <c r="M139" s="143"/>
      <c r="N139" s="144"/>
      <c r="O139" s="144"/>
      <c r="P139" s="145">
        <f>SUM(P140:P145)</f>
        <v>0</v>
      </c>
      <c r="Q139" s="144"/>
      <c r="R139" s="145">
        <f>SUM(R140:R145)</f>
        <v>6.6000000000000008E-3</v>
      </c>
      <c r="S139" s="144"/>
      <c r="T139" s="146">
        <f>SUM(T140:T145)</f>
        <v>0</v>
      </c>
      <c r="AR139" s="139" t="s">
        <v>145</v>
      </c>
      <c r="AT139" s="147" t="s">
        <v>74</v>
      </c>
      <c r="AU139" s="147" t="s">
        <v>82</v>
      </c>
      <c r="AY139" s="139" t="s">
        <v>137</v>
      </c>
      <c r="BK139" s="148">
        <f>SUM(BK140:BK145)</f>
        <v>0</v>
      </c>
    </row>
    <row r="140" spans="1:65" s="2" customFormat="1" ht="16.5" customHeight="1">
      <c r="A140" s="33"/>
      <c r="B140" s="151"/>
      <c r="C140" s="152" t="s">
        <v>82</v>
      </c>
      <c r="D140" s="152" t="s">
        <v>140</v>
      </c>
      <c r="E140" s="153" t="s">
        <v>828</v>
      </c>
      <c r="F140" s="154" t="s">
        <v>829</v>
      </c>
      <c r="G140" s="155" t="s">
        <v>379</v>
      </c>
      <c r="H140" s="156">
        <v>152</v>
      </c>
      <c r="I140" s="157"/>
      <c r="J140" s="158">
        <f t="shared" ref="J140:J145" si="0">ROUND(I140*H140,2)</f>
        <v>0</v>
      </c>
      <c r="K140" s="159"/>
      <c r="L140" s="34"/>
      <c r="M140" s="160" t="s">
        <v>1</v>
      </c>
      <c r="N140" s="161" t="s">
        <v>41</v>
      </c>
      <c r="O140" s="62"/>
      <c r="P140" s="162">
        <f t="shared" ref="P140:P145" si="1">O140*H140</f>
        <v>0</v>
      </c>
      <c r="Q140" s="162">
        <v>0</v>
      </c>
      <c r="R140" s="162">
        <f t="shared" ref="R140:R145" si="2">Q140*H140</f>
        <v>0</v>
      </c>
      <c r="S140" s="162">
        <v>0</v>
      </c>
      <c r="T140" s="163">
        <f t="shared" ref="T140:T145" si="3"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4" t="s">
        <v>144</v>
      </c>
      <c r="AT140" s="164" t="s">
        <v>140</v>
      </c>
      <c r="AU140" s="164" t="s">
        <v>145</v>
      </c>
      <c r="AY140" s="18" t="s">
        <v>137</v>
      </c>
      <c r="BE140" s="165">
        <f t="shared" ref="BE140:BE145" si="4">IF(N140="základná",J140,0)</f>
        <v>0</v>
      </c>
      <c r="BF140" s="165">
        <f t="shared" ref="BF140:BF145" si="5">IF(N140="znížená",J140,0)</f>
        <v>0</v>
      </c>
      <c r="BG140" s="165">
        <f t="shared" ref="BG140:BG145" si="6">IF(N140="zákl. prenesená",J140,0)</f>
        <v>0</v>
      </c>
      <c r="BH140" s="165">
        <f t="shared" ref="BH140:BH145" si="7">IF(N140="zníž. prenesená",J140,0)</f>
        <v>0</v>
      </c>
      <c r="BI140" s="165">
        <f t="shared" ref="BI140:BI145" si="8">IF(N140="nulová",J140,0)</f>
        <v>0</v>
      </c>
      <c r="BJ140" s="18" t="s">
        <v>145</v>
      </c>
      <c r="BK140" s="165">
        <f t="shared" ref="BK140:BK145" si="9">ROUND(I140*H140,2)</f>
        <v>0</v>
      </c>
      <c r="BL140" s="18" t="s">
        <v>144</v>
      </c>
      <c r="BM140" s="164" t="s">
        <v>830</v>
      </c>
    </row>
    <row r="141" spans="1:65" s="2" customFormat="1" ht="33" customHeight="1">
      <c r="A141" s="33"/>
      <c r="B141" s="151"/>
      <c r="C141" s="190" t="s">
        <v>483</v>
      </c>
      <c r="D141" s="190" t="s">
        <v>181</v>
      </c>
      <c r="E141" s="191" t="s">
        <v>831</v>
      </c>
      <c r="F141" s="192" t="s">
        <v>832</v>
      </c>
      <c r="G141" s="193" t="s">
        <v>379</v>
      </c>
      <c r="H141" s="194">
        <v>46</v>
      </c>
      <c r="I141" s="195"/>
      <c r="J141" s="196">
        <f t="shared" si="0"/>
        <v>0</v>
      </c>
      <c r="K141" s="197"/>
      <c r="L141" s="198"/>
      <c r="M141" s="199" t="s">
        <v>1</v>
      </c>
      <c r="N141" s="200" t="s">
        <v>41</v>
      </c>
      <c r="O141" s="62"/>
      <c r="P141" s="162">
        <f t="shared" si="1"/>
        <v>0</v>
      </c>
      <c r="Q141" s="162">
        <v>4.0000000000000003E-5</v>
      </c>
      <c r="R141" s="162">
        <f t="shared" si="2"/>
        <v>1.8400000000000001E-3</v>
      </c>
      <c r="S141" s="162">
        <v>0</v>
      </c>
      <c r="T141" s="163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4" t="s">
        <v>628</v>
      </c>
      <c r="AT141" s="164" t="s">
        <v>181</v>
      </c>
      <c r="AU141" s="164" t="s">
        <v>145</v>
      </c>
      <c r="AY141" s="18" t="s">
        <v>137</v>
      </c>
      <c r="BE141" s="165">
        <f t="shared" si="4"/>
        <v>0</v>
      </c>
      <c r="BF141" s="165">
        <f t="shared" si="5"/>
        <v>0</v>
      </c>
      <c r="BG141" s="165">
        <f t="shared" si="6"/>
        <v>0</v>
      </c>
      <c r="BH141" s="165">
        <f t="shared" si="7"/>
        <v>0</v>
      </c>
      <c r="BI141" s="165">
        <f t="shared" si="8"/>
        <v>0</v>
      </c>
      <c r="BJ141" s="18" t="s">
        <v>145</v>
      </c>
      <c r="BK141" s="165">
        <f t="shared" si="9"/>
        <v>0</v>
      </c>
      <c r="BL141" s="18" t="s">
        <v>628</v>
      </c>
      <c r="BM141" s="164" t="s">
        <v>833</v>
      </c>
    </row>
    <row r="142" spans="1:65" s="2" customFormat="1" ht="33" customHeight="1">
      <c r="A142" s="33"/>
      <c r="B142" s="151"/>
      <c r="C142" s="190" t="s">
        <v>594</v>
      </c>
      <c r="D142" s="190" t="s">
        <v>181</v>
      </c>
      <c r="E142" s="191" t="s">
        <v>834</v>
      </c>
      <c r="F142" s="192" t="s">
        <v>835</v>
      </c>
      <c r="G142" s="193" t="s">
        <v>379</v>
      </c>
      <c r="H142" s="194">
        <v>58</v>
      </c>
      <c r="I142" s="195"/>
      <c r="J142" s="196">
        <f t="shared" si="0"/>
        <v>0</v>
      </c>
      <c r="K142" s="197"/>
      <c r="L142" s="198"/>
      <c r="M142" s="199" t="s">
        <v>1</v>
      </c>
      <c r="N142" s="200" t="s">
        <v>41</v>
      </c>
      <c r="O142" s="62"/>
      <c r="P142" s="162">
        <f t="shared" si="1"/>
        <v>0</v>
      </c>
      <c r="Q142" s="162">
        <v>1.0000000000000001E-5</v>
      </c>
      <c r="R142" s="162">
        <f t="shared" si="2"/>
        <v>5.8E-4</v>
      </c>
      <c r="S142" s="162">
        <v>0</v>
      </c>
      <c r="T142" s="163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4" t="s">
        <v>628</v>
      </c>
      <c r="AT142" s="164" t="s">
        <v>181</v>
      </c>
      <c r="AU142" s="164" t="s">
        <v>145</v>
      </c>
      <c r="AY142" s="18" t="s">
        <v>137</v>
      </c>
      <c r="BE142" s="165">
        <f t="shared" si="4"/>
        <v>0</v>
      </c>
      <c r="BF142" s="165">
        <f t="shared" si="5"/>
        <v>0</v>
      </c>
      <c r="BG142" s="165">
        <f t="shared" si="6"/>
        <v>0</v>
      </c>
      <c r="BH142" s="165">
        <f t="shared" si="7"/>
        <v>0</v>
      </c>
      <c r="BI142" s="165">
        <f t="shared" si="8"/>
        <v>0</v>
      </c>
      <c r="BJ142" s="18" t="s">
        <v>145</v>
      </c>
      <c r="BK142" s="165">
        <f t="shared" si="9"/>
        <v>0</v>
      </c>
      <c r="BL142" s="18" t="s">
        <v>628</v>
      </c>
      <c r="BM142" s="164" t="s">
        <v>836</v>
      </c>
    </row>
    <row r="143" spans="1:65" s="2" customFormat="1" ht="33" customHeight="1">
      <c r="A143" s="33"/>
      <c r="B143" s="151"/>
      <c r="C143" s="190" t="s">
        <v>338</v>
      </c>
      <c r="D143" s="190" t="s">
        <v>181</v>
      </c>
      <c r="E143" s="191" t="s">
        <v>837</v>
      </c>
      <c r="F143" s="192" t="s">
        <v>838</v>
      </c>
      <c r="G143" s="193" t="s">
        <v>379</v>
      </c>
      <c r="H143" s="194">
        <v>34</v>
      </c>
      <c r="I143" s="195"/>
      <c r="J143" s="196">
        <f t="shared" si="0"/>
        <v>0</v>
      </c>
      <c r="K143" s="197"/>
      <c r="L143" s="198"/>
      <c r="M143" s="199" t="s">
        <v>1</v>
      </c>
      <c r="N143" s="200" t="s">
        <v>41</v>
      </c>
      <c r="O143" s="62"/>
      <c r="P143" s="162">
        <f t="shared" si="1"/>
        <v>0</v>
      </c>
      <c r="Q143" s="162">
        <v>9.0000000000000006E-5</v>
      </c>
      <c r="R143" s="162">
        <f t="shared" si="2"/>
        <v>3.0600000000000002E-3</v>
      </c>
      <c r="S143" s="162">
        <v>0</v>
      </c>
      <c r="T143" s="163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4" t="s">
        <v>628</v>
      </c>
      <c r="AT143" s="164" t="s">
        <v>181</v>
      </c>
      <c r="AU143" s="164" t="s">
        <v>145</v>
      </c>
      <c r="AY143" s="18" t="s">
        <v>137</v>
      </c>
      <c r="BE143" s="165">
        <f t="shared" si="4"/>
        <v>0</v>
      </c>
      <c r="BF143" s="165">
        <f t="shared" si="5"/>
        <v>0</v>
      </c>
      <c r="BG143" s="165">
        <f t="shared" si="6"/>
        <v>0</v>
      </c>
      <c r="BH143" s="165">
        <f t="shared" si="7"/>
        <v>0</v>
      </c>
      <c r="BI143" s="165">
        <f t="shared" si="8"/>
        <v>0</v>
      </c>
      <c r="BJ143" s="18" t="s">
        <v>145</v>
      </c>
      <c r="BK143" s="165">
        <f t="shared" si="9"/>
        <v>0</v>
      </c>
      <c r="BL143" s="18" t="s">
        <v>628</v>
      </c>
      <c r="BM143" s="164" t="s">
        <v>839</v>
      </c>
    </row>
    <row r="144" spans="1:65" s="2" customFormat="1" ht="33" customHeight="1">
      <c r="A144" s="33"/>
      <c r="B144" s="151"/>
      <c r="C144" s="190" t="s">
        <v>334</v>
      </c>
      <c r="D144" s="190" t="s">
        <v>181</v>
      </c>
      <c r="E144" s="191" t="s">
        <v>840</v>
      </c>
      <c r="F144" s="192" t="s">
        <v>841</v>
      </c>
      <c r="G144" s="193" t="s">
        <v>379</v>
      </c>
      <c r="H144" s="194">
        <v>14</v>
      </c>
      <c r="I144" s="195"/>
      <c r="J144" s="196">
        <f t="shared" si="0"/>
        <v>0</v>
      </c>
      <c r="K144" s="197"/>
      <c r="L144" s="198"/>
      <c r="M144" s="199" t="s">
        <v>1</v>
      </c>
      <c r="N144" s="200" t="s">
        <v>41</v>
      </c>
      <c r="O144" s="62"/>
      <c r="P144" s="162">
        <f t="shared" si="1"/>
        <v>0</v>
      </c>
      <c r="Q144" s="162">
        <v>8.0000000000000007E-5</v>
      </c>
      <c r="R144" s="162">
        <f t="shared" si="2"/>
        <v>1.1200000000000001E-3</v>
      </c>
      <c r="S144" s="162">
        <v>0</v>
      </c>
      <c r="T144" s="163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4" t="s">
        <v>628</v>
      </c>
      <c r="AT144" s="164" t="s">
        <v>181</v>
      </c>
      <c r="AU144" s="164" t="s">
        <v>145</v>
      </c>
      <c r="AY144" s="18" t="s">
        <v>137</v>
      </c>
      <c r="BE144" s="165">
        <f t="shared" si="4"/>
        <v>0</v>
      </c>
      <c r="BF144" s="165">
        <f t="shared" si="5"/>
        <v>0</v>
      </c>
      <c r="BG144" s="165">
        <f t="shared" si="6"/>
        <v>0</v>
      </c>
      <c r="BH144" s="165">
        <f t="shared" si="7"/>
        <v>0</v>
      </c>
      <c r="BI144" s="165">
        <f t="shared" si="8"/>
        <v>0</v>
      </c>
      <c r="BJ144" s="18" t="s">
        <v>145</v>
      </c>
      <c r="BK144" s="165">
        <f t="shared" si="9"/>
        <v>0</v>
      </c>
      <c r="BL144" s="18" t="s">
        <v>628</v>
      </c>
      <c r="BM144" s="164" t="s">
        <v>842</v>
      </c>
    </row>
    <row r="145" spans="1:65" s="2" customFormat="1" ht="24.2" customHeight="1">
      <c r="A145" s="33"/>
      <c r="B145" s="151"/>
      <c r="C145" s="152" t="s">
        <v>433</v>
      </c>
      <c r="D145" s="152" t="s">
        <v>140</v>
      </c>
      <c r="E145" s="153" t="s">
        <v>843</v>
      </c>
      <c r="F145" s="154" t="s">
        <v>844</v>
      </c>
      <c r="G145" s="155" t="s">
        <v>461</v>
      </c>
      <c r="H145" s="209"/>
      <c r="I145" s="157"/>
      <c r="J145" s="158">
        <f t="shared" si="0"/>
        <v>0</v>
      </c>
      <c r="K145" s="159"/>
      <c r="L145" s="34"/>
      <c r="M145" s="160" t="s">
        <v>1</v>
      </c>
      <c r="N145" s="161" t="s">
        <v>41</v>
      </c>
      <c r="O145" s="62"/>
      <c r="P145" s="162">
        <f t="shared" si="1"/>
        <v>0</v>
      </c>
      <c r="Q145" s="162">
        <v>0</v>
      </c>
      <c r="R145" s="162">
        <f t="shared" si="2"/>
        <v>0</v>
      </c>
      <c r="S145" s="162">
        <v>0</v>
      </c>
      <c r="T145" s="163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4" t="s">
        <v>413</v>
      </c>
      <c r="AT145" s="164" t="s">
        <v>140</v>
      </c>
      <c r="AU145" s="164" t="s">
        <v>145</v>
      </c>
      <c r="AY145" s="18" t="s">
        <v>137</v>
      </c>
      <c r="BE145" s="165">
        <f t="shared" si="4"/>
        <v>0</v>
      </c>
      <c r="BF145" s="165">
        <f t="shared" si="5"/>
        <v>0</v>
      </c>
      <c r="BG145" s="165">
        <f t="shared" si="6"/>
        <v>0</v>
      </c>
      <c r="BH145" s="165">
        <f t="shared" si="7"/>
        <v>0</v>
      </c>
      <c r="BI145" s="165">
        <f t="shared" si="8"/>
        <v>0</v>
      </c>
      <c r="BJ145" s="18" t="s">
        <v>145</v>
      </c>
      <c r="BK145" s="165">
        <f t="shared" si="9"/>
        <v>0</v>
      </c>
      <c r="BL145" s="18" t="s">
        <v>413</v>
      </c>
      <c r="BM145" s="164" t="s">
        <v>845</v>
      </c>
    </row>
    <row r="146" spans="1:65" s="12" customFormat="1" ht="22.9" customHeight="1">
      <c r="B146" s="138"/>
      <c r="D146" s="139" t="s">
        <v>74</v>
      </c>
      <c r="E146" s="149" t="s">
        <v>439</v>
      </c>
      <c r="F146" s="149" t="s">
        <v>846</v>
      </c>
      <c r="I146" s="141"/>
      <c r="J146" s="150">
        <f>BK146</f>
        <v>0</v>
      </c>
      <c r="L146" s="138"/>
      <c r="M146" s="143"/>
      <c r="N146" s="144"/>
      <c r="O146" s="144"/>
      <c r="P146" s="145">
        <f>SUM(P147:P162)</f>
        <v>0</v>
      </c>
      <c r="Q146" s="144"/>
      <c r="R146" s="145">
        <f>SUM(R147:R162)</f>
        <v>11.169569999999998</v>
      </c>
      <c r="S146" s="144"/>
      <c r="T146" s="146">
        <f>SUM(T147:T162)</f>
        <v>0</v>
      </c>
      <c r="AR146" s="139" t="s">
        <v>145</v>
      </c>
      <c r="AT146" s="147" t="s">
        <v>74</v>
      </c>
      <c r="AU146" s="147" t="s">
        <v>82</v>
      </c>
      <c r="AY146" s="139" t="s">
        <v>137</v>
      </c>
      <c r="BK146" s="148">
        <f>SUM(BK147:BK162)</f>
        <v>0</v>
      </c>
    </row>
    <row r="147" spans="1:65" s="2" customFormat="1" ht="21.75" customHeight="1">
      <c r="A147" s="33"/>
      <c r="B147" s="151"/>
      <c r="C147" s="152" t="s">
        <v>263</v>
      </c>
      <c r="D147" s="152" t="s">
        <v>140</v>
      </c>
      <c r="E147" s="153" t="s">
        <v>847</v>
      </c>
      <c r="F147" s="154" t="s">
        <v>848</v>
      </c>
      <c r="G147" s="155" t="s">
        <v>379</v>
      </c>
      <c r="H147" s="156">
        <v>14</v>
      </c>
      <c r="I147" s="157"/>
      <c r="J147" s="158">
        <f t="shared" ref="J147:J162" si="10">ROUND(I147*H147,2)</f>
        <v>0</v>
      </c>
      <c r="K147" s="159"/>
      <c r="L147" s="34"/>
      <c r="M147" s="160" t="s">
        <v>1</v>
      </c>
      <c r="N147" s="161" t="s">
        <v>41</v>
      </c>
      <c r="O147" s="62"/>
      <c r="P147" s="162">
        <f t="shared" ref="P147:P162" si="11">O147*H147</f>
        <v>0</v>
      </c>
      <c r="Q147" s="162">
        <v>1.57E-3</v>
      </c>
      <c r="R147" s="162">
        <f t="shared" ref="R147:R162" si="12">Q147*H147</f>
        <v>2.198E-2</v>
      </c>
      <c r="S147" s="162">
        <v>0</v>
      </c>
      <c r="T147" s="163">
        <f t="shared" ref="T147:T162" si="13"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4" t="s">
        <v>413</v>
      </c>
      <c r="AT147" s="164" t="s">
        <v>140</v>
      </c>
      <c r="AU147" s="164" t="s">
        <v>145</v>
      </c>
      <c r="AY147" s="18" t="s">
        <v>137</v>
      </c>
      <c r="BE147" s="165">
        <f t="shared" ref="BE147:BE162" si="14">IF(N147="základná",J147,0)</f>
        <v>0</v>
      </c>
      <c r="BF147" s="165">
        <f t="shared" ref="BF147:BF162" si="15">IF(N147="znížená",J147,0)</f>
        <v>0</v>
      </c>
      <c r="BG147" s="165">
        <f t="shared" ref="BG147:BG162" si="16">IF(N147="zákl. prenesená",J147,0)</f>
        <v>0</v>
      </c>
      <c r="BH147" s="165">
        <f t="shared" ref="BH147:BH162" si="17">IF(N147="zníž. prenesená",J147,0)</f>
        <v>0</v>
      </c>
      <c r="BI147" s="165">
        <f t="shared" ref="BI147:BI162" si="18">IF(N147="nulová",J147,0)</f>
        <v>0</v>
      </c>
      <c r="BJ147" s="18" t="s">
        <v>145</v>
      </c>
      <c r="BK147" s="165">
        <f t="shared" ref="BK147:BK162" si="19">ROUND(I147*H147,2)</f>
        <v>0</v>
      </c>
      <c r="BL147" s="18" t="s">
        <v>413</v>
      </c>
      <c r="BM147" s="164" t="s">
        <v>849</v>
      </c>
    </row>
    <row r="148" spans="1:65" s="2" customFormat="1" ht="24.2" customHeight="1">
      <c r="A148" s="33"/>
      <c r="B148" s="151"/>
      <c r="C148" s="152" t="s">
        <v>768</v>
      </c>
      <c r="D148" s="152" t="s">
        <v>140</v>
      </c>
      <c r="E148" s="153" t="s">
        <v>850</v>
      </c>
      <c r="F148" s="154" t="s">
        <v>851</v>
      </c>
      <c r="G148" s="155" t="s">
        <v>379</v>
      </c>
      <c r="H148" s="156">
        <v>10</v>
      </c>
      <c r="I148" s="157"/>
      <c r="J148" s="158">
        <f t="shared" si="10"/>
        <v>0</v>
      </c>
      <c r="K148" s="159"/>
      <c r="L148" s="34"/>
      <c r="M148" s="160" t="s">
        <v>1</v>
      </c>
      <c r="N148" s="161" t="s">
        <v>41</v>
      </c>
      <c r="O148" s="62"/>
      <c r="P148" s="162">
        <f t="shared" si="11"/>
        <v>0</v>
      </c>
      <c r="Q148" s="162">
        <v>1.02284</v>
      </c>
      <c r="R148" s="162">
        <f t="shared" si="12"/>
        <v>10.228400000000001</v>
      </c>
      <c r="S148" s="162">
        <v>0</v>
      </c>
      <c r="T148" s="163">
        <f t="shared" si="1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4" t="s">
        <v>413</v>
      </c>
      <c r="AT148" s="164" t="s">
        <v>140</v>
      </c>
      <c r="AU148" s="164" t="s">
        <v>145</v>
      </c>
      <c r="AY148" s="18" t="s">
        <v>137</v>
      </c>
      <c r="BE148" s="165">
        <f t="shared" si="14"/>
        <v>0</v>
      </c>
      <c r="BF148" s="165">
        <f t="shared" si="15"/>
        <v>0</v>
      </c>
      <c r="BG148" s="165">
        <f t="shared" si="16"/>
        <v>0</v>
      </c>
      <c r="BH148" s="165">
        <f t="shared" si="17"/>
        <v>0</v>
      </c>
      <c r="BI148" s="165">
        <f t="shared" si="18"/>
        <v>0</v>
      </c>
      <c r="BJ148" s="18" t="s">
        <v>145</v>
      </c>
      <c r="BK148" s="165">
        <f t="shared" si="19"/>
        <v>0</v>
      </c>
      <c r="BL148" s="18" t="s">
        <v>413</v>
      </c>
      <c r="BM148" s="164" t="s">
        <v>852</v>
      </c>
    </row>
    <row r="149" spans="1:65" s="2" customFormat="1" ht="21.75" customHeight="1">
      <c r="A149" s="33"/>
      <c r="B149" s="151"/>
      <c r="C149" s="152" t="s">
        <v>184</v>
      </c>
      <c r="D149" s="152" t="s">
        <v>140</v>
      </c>
      <c r="E149" s="153" t="s">
        <v>853</v>
      </c>
      <c r="F149" s="154" t="s">
        <v>854</v>
      </c>
      <c r="G149" s="155" t="s">
        <v>379</v>
      </c>
      <c r="H149" s="156">
        <v>28</v>
      </c>
      <c r="I149" s="157"/>
      <c r="J149" s="158">
        <f t="shared" si="10"/>
        <v>0</v>
      </c>
      <c r="K149" s="159"/>
      <c r="L149" s="34"/>
      <c r="M149" s="160" t="s">
        <v>1</v>
      </c>
      <c r="N149" s="161" t="s">
        <v>41</v>
      </c>
      <c r="O149" s="62"/>
      <c r="P149" s="162">
        <f t="shared" si="11"/>
        <v>0</v>
      </c>
      <c r="Q149" s="162">
        <v>2.7499999999999998E-3</v>
      </c>
      <c r="R149" s="162">
        <f t="shared" si="12"/>
        <v>7.6999999999999999E-2</v>
      </c>
      <c r="S149" s="162">
        <v>0</v>
      </c>
      <c r="T149" s="163">
        <f t="shared" si="1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4" t="s">
        <v>413</v>
      </c>
      <c r="AT149" s="164" t="s">
        <v>140</v>
      </c>
      <c r="AU149" s="164" t="s">
        <v>145</v>
      </c>
      <c r="AY149" s="18" t="s">
        <v>137</v>
      </c>
      <c r="BE149" s="165">
        <f t="shared" si="14"/>
        <v>0</v>
      </c>
      <c r="BF149" s="165">
        <f t="shared" si="15"/>
        <v>0</v>
      </c>
      <c r="BG149" s="165">
        <f t="shared" si="16"/>
        <v>0</v>
      </c>
      <c r="BH149" s="165">
        <f t="shared" si="17"/>
        <v>0</v>
      </c>
      <c r="BI149" s="165">
        <f t="shared" si="18"/>
        <v>0</v>
      </c>
      <c r="BJ149" s="18" t="s">
        <v>145</v>
      </c>
      <c r="BK149" s="165">
        <f t="shared" si="19"/>
        <v>0</v>
      </c>
      <c r="BL149" s="18" t="s">
        <v>413</v>
      </c>
      <c r="BM149" s="164" t="s">
        <v>855</v>
      </c>
    </row>
    <row r="150" spans="1:65" s="2" customFormat="1" ht="21.75" customHeight="1">
      <c r="A150" s="33"/>
      <c r="B150" s="151"/>
      <c r="C150" s="152" t="s">
        <v>366</v>
      </c>
      <c r="D150" s="152" t="s">
        <v>140</v>
      </c>
      <c r="E150" s="153" t="s">
        <v>856</v>
      </c>
      <c r="F150" s="154" t="s">
        <v>857</v>
      </c>
      <c r="G150" s="155" t="s">
        <v>379</v>
      </c>
      <c r="H150" s="156">
        <v>4</v>
      </c>
      <c r="I150" s="157"/>
      <c r="J150" s="158">
        <f t="shared" si="10"/>
        <v>0</v>
      </c>
      <c r="K150" s="159"/>
      <c r="L150" s="34"/>
      <c r="M150" s="160" t="s">
        <v>1</v>
      </c>
      <c r="N150" s="161" t="s">
        <v>41</v>
      </c>
      <c r="O150" s="62"/>
      <c r="P150" s="162">
        <f t="shared" si="11"/>
        <v>0</v>
      </c>
      <c r="Q150" s="162">
        <v>8.0999999999999996E-4</v>
      </c>
      <c r="R150" s="162">
        <f t="shared" si="12"/>
        <v>3.2399999999999998E-3</v>
      </c>
      <c r="S150" s="162">
        <v>0</v>
      </c>
      <c r="T150" s="163">
        <f t="shared" si="1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4" t="s">
        <v>413</v>
      </c>
      <c r="AT150" s="164" t="s">
        <v>140</v>
      </c>
      <c r="AU150" s="164" t="s">
        <v>145</v>
      </c>
      <c r="AY150" s="18" t="s">
        <v>137</v>
      </c>
      <c r="BE150" s="165">
        <f t="shared" si="14"/>
        <v>0</v>
      </c>
      <c r="BF150" s="165">
        <f t="shared" si="15"/>
        <v>0</v>
      </c>
      <c r="BG150" s="165">
        <f t="shared" si="16"/>
        <v>0</v>
      </c>
      <c r="BH150" s="165">
        <f t="shared" si="17"/>
        <v>0</v>
      </c>
      <c r="BI150" s="165">
        <f t="shared" si="18"/>
        <v>0</v>
      </c>
      <c r="BJ150" s="18" t="s">
        <v>145</v>
      </c>
      <c r="BK150" s="165">
        <f t="shared" si="19"/>
        <v>0</v>
      </c>
      <c r="BL150" s="18" t="s">
        <v>413</v>
      </c>
      <c r="BM150" s="164" t="s">
        <v>858</v>
      </c>
    </row>
    <row r="151" spans="1:65" s="2" customFormat="1" ht="21.75" customHeight="1">
      <c r="A151" s="33"/>
      <c r="B151" s="151"/>
      <c r="C151" s="152" t="s">
        <v>281</v>
      </c>
      <c r="D151" s="152" t="s">
        <v>140</v>
      </c>
      <c r="E151" s="153" t="s">
        <v>859</v>
      </c>
      <c r="F151" s="154" t="s">
        <v>860</v>
      </c>
      <c r="G151" s="155" t="s">
        <v>379</v>
      </c>
      <c r="H151" s="156">
        <v>12</v>
      </c>
      <c r="I151" s="157"/>
      <c r="J151" s="158">
        <f t="shared" si="10"/>
        <v>0</v>
      </c>
      <c r="K151" s="159"/>
      <c r="L151" s="34"/>
      <c r="M151" s="160" t="s">
        <v>1</v>
      </c>
      <c r="N151" s="161" t="s">
        <v>41</v>
      </c>
      <c r="O151" s="62"/>
      <c r="P151" s="162">
        <f t="shared" si="11"/>
        <v>0</v>
      </c>
      <c r="Q151" s="162">
        <v>4.8000000000000001E-4</v>
      </c>
      <c r="R151" s="162">
        <f t="shared" si="12"/>
        <v>5.7600000000000004E-3</v>
      </c>
      <c r="S151" s="162">
        <v>0</v>
      </c>
      <c r="T151" s="163">
        <f t="shared" si="1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4" t="s">
        <v>413</v>
      </c>
      <c r="AT151" s="164" t="s">
        <v>140</v>
      </c>
      <c r="AU151" s="164" t="s">
        <v>145</v>
      </c>
      <c r="AY151" s="18" t="s">
        <v>137</v>
      </c>
      <c r="BE151" s="165">
        <f t="shared" si="14"/>
        <v>0</v>
      </c>
      <c r="BF151" s="165">
        <f t="shared" si="15"/>
        <v>0</v>
      </c>
      <c r="BG151" s="165">
        <f t="shared" si="16"/>
        <v>0</v>
      </c>
      <c r="BH151" s="165">
        <f t="shared" si="17"/>
        <v>0</v>
      </c>
      <c r="BI151" s="165">
        <f t="shared" si="18"/>
        <v>0</v>
      </c>
      <c r="BJ151" s="18" t="s">
        <v>145</v>
      </c>
      <c r="BK151" s="165">
        <f t="shared" si="19"/>
        <v>0</v>
      </c>
      <c r="BL151" s="18" t="s">
        <v>413</v>
      </c>
      <c r="BM151" s="164" t="s">
        <v>861</v>
      </c>
    </row>
    <row r="152" spans="1:65" s="2" customFormat="1" ht="16.5" customHeight="1">
      <c r="A152" s="33"/>
      <c r="B152" s="151"/>
      <c r="C152" s="152" t="s">
        <v>285</v>
      </c>
      <c r="D152" s="152" t="s">
        <v>140</v>
      </c>
      <c r="E152" s="153" t="s">
        <v>862</v>
      </c>
      <c r="F152" s="154" t="s">
        <v>863</v>
      </c>
      <c r="G152" s="155" t="s">
        <v>379</v>
      </c>
      <c r="H152" s="156">
        <v>42</v>
      </c>
      <c r="I152" s="157"/>
      <c r="J152" s="158">
        <f t="shared" si="10"/>
        <v>0</v>
      </c>
      <c r="K152" s="159"/>
      <c r="L152" s="34"/>
      <c r="M152" s="160" t="s">
        <v>1</v>
      </c>
      <c r="N152" s="161" t="s">
        <v>41</v>
      </c>
      <c r="O152" s="62"/>
      <c r="P152" s="162">
        <f t="shared" si="11"/>
        <v>0</v>
      </c>
      <c r="Q152" s="162">
        <v>1.958E-2</v>
      </c>
      <c r="R152" s="162">
        <f t="shared" si="12"/>
        <v>0.82235999999999998</v>
      </c>
      <c r="S152" s="162">
        <v>0</v>
      </c>
      <c r="T152" s="163">
        <f t="shared" si="1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4" t="s">
        <v>413</v>
      </c>
      <c r="AT152" s="164" t="s">
        <v>140</v>
      </c>
      <c r="AU152" s="164" t="s">
        <v>145</v>
      </c>
      <c r="AY152" s="18" t="s">
        <v>137</v>
      </c>
      <c r="BE152" s="165">
        <f t="shared" si="14"/>
        <v>0</v>
      </c>
      <c r="BF152" s="165">
        <f t="shared" si="15"/>
        <v>0</v>
      </c>
      <c r="BG152" s="165">
        <f t="shared" si="16"/>
        <v>0</v>
      </c>
      <c r="BH152" s="165">
        <f t="shared" si="17"/>
        <v>0</v>
      </c>
      <c r="BI152" s="165">
        <f t="shared" si="18"/>
        <v>0</v>
      </c>
      <c r="BJ152" s="18" t="s">
        <v>145</v>
      </c>
      <c r="BK152" s="165">
        <f t="shared" si="19"/>
        <v>0</v>
      </c>
      <c r="BL152" s="18" t="s">
        <v>413</v>
      </c>
      <c r="BM152" s="164" t="s">
        <v>864</v>
      </c>
    </row>
    <row r="153" spans="1:65" s="2" customFormat="1" ht="21.75" customHeight="1">
      <c r="A153" s="33"/>
      <c r="B153" s="151"/>
      <c r="C153" s="152" t="s">
        <v>487</v>
      </c>
      <c r="D153" s="152" t="s">
        <v>140</v>
      </c>
      <c r="E153" s="153" t="s">
        <v>865</v>
      </c>
      <c r="F153" s="154" t="s">
        <v>866</v>
      </c>
      <c r="G153" s="155" t="s">
        <v>379</v>
      </c>
      <c r="H153" s="156">
        <v>6</v>
      </c>
      <c r="I153" s="157"/>
      <c r="J153" s="158">
        <f t="shared" si="10"/>
        <v>0</v>
      </c>
      <c r="K153" s="159"/>
      <c r="L153" s="34"/>
      <c r="M153" s="160" t="s">
        <v>1</v>
      </c>
      <c r="N153" s="161" t="s">
        <v>41</v>
      </c>
      <c r="O153" s="62"/>
      <c r="P153" s="162">
        <f t="shared" si="11"/>
        <v>0</v>
      </c>
      <c r="Q153" s="162">
        <v>7.7999999999999999E-4</v>
      </c>
      <c r="R153" s="162">
        <f t="shared" si="12"/>
        <v>4.6800000000000001E-3</v>
      </c>
      <c r="S153" s="162">
        <v>0</v>
      </c>
      <c r="T153" s="163">
        <f t="shared" si="1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4" t="s">
        <v>413</v>
      </c>
      <c r="AT153" s="164" t="s">
        <v>140</v>
      </c>
      <c r="AU153" s="164" t="s">
        <v>145</v>
      </c>
      <c r="AY153" s="18" t="s">
        <v>137</v>
      </c>
      <c r="BE153" s="165">
        <f t="shared" si="14"/>
        <v>0</v>
      </c>
      <c r="BF153" s="165">
        <f t="shared" si="15"/>
        <v>0</v>
      </c>
      <c r="BG153" s="165">
        <f t="shared" si="16"/>
        <v>0</v>
      </c>
      <c r="BH153" s="165">
        <f t="shared" si="17"/>
        <v>0</v>
      </c>
      <c r="BI153" s="165">
        <f t="shared" si="18"/>
        <v>0</v>
      </c>
      <c r="BJ153" s="18" t="s">
        <v>145</v>
      </c>
      <c r="BK153" s="165">
        <f t="shared" si="19"/>
        <v>0</v>
      </c>
      <c r="BL153" s="18" t="s">
        <v>413</v>
      </c>
      <c r="BM153" s="164" t="s">
        <v>867</v>
      </c>
    </row>
    <row r="154" spans="1:65" s="2" customFormat="1" ht="24.2" customHeight="1">
      <c r="A154" s="33"/>
      <c r="B154" s="151"/>
      <c r="C154" s="152" t="s">
        <v>289</v>
      </c>
      <c r="D154" s="152" t="s">
        <v>140</v>
      </c>
      <c r="E154" s="153" t="s">
        <v>868</v>
      </c>
      <c r="F154" s="154" t="s">
        <v>869</v>
      </c>
      <c r="G154" s="155" t="s">
        <v>215</v>
      </c>
      <c r="H154" s="156">
        <v>15</v>
      </c>
      <c r="I154" s="157"/>
      <c r="J154" s="158">
        <f t="shared" si="10"/>
        <v>0</v>
      </c>
      <c r="K154" s="159"/>
      <c r="L154" s="34"/>
      <c r="M154" s="160" t="s">
        <v>1</v>
      </c>
      <c r="N154" s="161" t="s">
        <v>41</v>
      </c>
      <c r="O154" s="62"/>
      <c r="P154" s="162">
        <f t="shared" si="11"/>
        <v>0</v>
      </c>
      <c r="Q154" s="162">
        <v>0</v>
      </c>
      <c r="R154" s="162">
        <f t="shared" si="12"/>
        <v>0</v>
      </c>
      <c r="S154" s="162">
        <v>0</v>
      </c>
      <c r="T154" s="163">
        <f t="shared" si="1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4" t="s">
        <v>144</v>
      </c>
      <c r="AT154" s="164" t="s">
        <v>140</v>
      </c>
      <c r="AU154" s="164" t="s">
        <v>145</v>
      </c>
      <c r="AY154" s="18" t="s">
        <v>137</v>
      </c>
      <c r="BE154" s="165">
        <f t="shared" si="14"/>
        <v>0</v>
      </c>
      <c r="BF154" s="165">
        <f t="shared" si="15"/>
        <v>0</v>
      </c>
      <c r="BG154" s="165">
        <f t="shared" si="16"/>
        <v>0</v>
      </c>
      <c r="BH154" s="165">
        <f t="shared" si="17"/>
        <v>0</v>
      </c>
      <c r="BI154" s="165">
        <f t="shared" si="18"/>
        <v>0</v>
      </c>
      <c r="BJ154" s="18" t="s">
        <v>145</v>
      </c>
      <c r="BK154" s="165">
        <f t="shared" si="19"/>
        <v>0</v>
      </c>
      <c r="BL154" s="18" t="s">
        <v>144</v>
      </c>
      <c r="BM154" s="164" t="s">
        <v>870</v>
      </c>
    </row>
    <row r="155" spans="1:65" s="2" customFormat="1" ht="24.2" customHeight="1">
      <c r="A155" s="33"/>
      <c r="B155" s="151"/>
      <c r="C155" s="152" t="s">
        <v>295</v>
      </c>
      <c r="D155" s="152" t="s">
        <v>140</v>
      </c>
      <c r="E155" s="153" t="s">
        <v>871</v>
      </c>
      <c r="F155" s="154" t="s">
        <v>872</v>
      </c>
      <c r="G155" s="155" t="s">
        <v>215</v>
      </c>
      <c r="H155" s="156">
        <v>8</v>
      </c>
      <c r="I155" s="157"/>
      <c r="J155" s="158">
        <f t="shared" si="10"/>
        <v>0</v>
      </c>
      <c r="K155" s="159"/>
      <c r="L155" s="34"/>
      <c r="M155" s="160" t="s">
        <v>1</v>
      </c>
      <c r="N155" s="161" t="s">
        <v>41</v>
      </c>
      <c r="O155" s="62"/>
      <c r="P155" s="162">
        <f t="shared" si="11"/>
        <v>0</v>
      </c>
      <c r="Q155" s="162">
        <v>0</v>
      </c>
      <c r="R155" s="162">
        <f t="shared" si="12"/>
        <v>0</v>
      </c>
      <c r="S155" s="162">
        <v>0</v>
      </c>
      <c r="T155" s="163">
        <f t="shared" si="1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4" t="s">
        <v>413</v>
      </c>
      <c r="AT155" s="164" t="s">
        <v>140</v>
      </c>
      <c r="AU155" s="164" t="s">
        <v>145</v>
      </c>
      <c r="AY155" s="18" t="s">
        <v>137</v>
      </c>
      <c r="BE155" s="165">
        <f t="shared" si="14"/>
        <v>0</v>
      </c>
      <c r="BF155" s="165">
        <f t="shared" si="15"/>
        <v>0</v>
      </c>
      <c r="BG155" s="165">
        <f t="shared" si="16"/>
        <v>0</v>
      </c>
      <c r="BH155" s="165">
        <f t="shared" si="17"/>
        <v>0</v>
      </c>
      <c r="BI155" s="165">
        <f t="shared" si="18"/>
        <v>0</v>
      </c>
      <c r="BJ155" s="18" t="s">
        <v>145</v>
      </c>
      <c r="BK155" s="165">
        <f t="shared" si="19"/>
        <v>0</v>
      </c>
      <c r="BL155" s="18" t="s">
        <v>413</v>
      </c>
      <c r="BM155" s="164" t="s">
        <v>873</v>
      </c>
    </row>
    <row r="156" spans="1:65" s="2" customFormat="1" ht="24.2" customHeight="1">
      <c r="A156" s="33"/>
      <c r="B156" s="151"/>
      <c r="C156" s="152" t="s">
        <v>534</v>
      </c>
      <c r="D156" s="152" t="s">
        <v>140</v>
      </c>
      <c r="E156" s="153" t="s">
        <v>874</v>
      </c>
      <c r="F156" s="154" t="s">
        <v>875</v>
      </c>
      <c r="G156" s="155" t="s">
        <v>215</v>
      </c>
      <c r="H156" s="156">
        <v>3</v>
      </c>
      <c r="I156" s="157"/>
      <c r="J156" s="158">
        <f t="shared" si="10"/>
        <v>0</v>
      </c>
      <c r="K156" s="159"/>
      <c r="L156" s="34"/>
      <c r="M156" s="160" t="s">
        <v>1</v>
      </c>
      <c r="N156" s="161" t="s">
        <v>41</v>
      </c>
      <c r="O156" s="62"/>
      <c r="P156" s="162">
        <f t="shared" si="11"/>
        <v>0</v>
      </c>
      <c r="Q156" s="162">
        <v>1E-4</v>
      </c>
      <c r="R156" s="162">
        <f t="shared" si="12"/>
        <v>3.0000000000000003E-4</v>
      </c>
      <c r="S156" s="162">
        <v>0</v>
      </c>
      <c r="T156" s="163">
        <f t="shared" si="1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4" t="s">
        <v>413</v>
      </c>
      <c r="AT156" s="164" t="s">
        <v>140</v>
      </c>
      <c r="AU156" s="164" t="s">
        <v>145</v>
      </c>
      <c r="AY156" s="18" t="s">
        <v>137</v>
      </c>
      <c r="BE156" s="165">
        <f t="shared" si="14"/>
        <v>0</v>
      </c>
      <c r="BF156" s="165">
        <f t="shared" si="15"/>
        <v>0</v>
      </c>
      <c r="BG156" s="165">
        <f t="shared" si="16"/>
        <v>0</v>
      </c>
      <c r="BH156" s="165">
        <f t="shared" si="17"/>
        <v>0</v>
      </c>
      <c r="BI156" s="165">
        <f t="shared" si="18"/>
        <v>0</v>
      </c>
      <c r="BJ156" s="18" t="s">
        <v>145</v>
      </c>
      <c r="BK156" s="165">
        <f t="shared" si="19"/>
        <v>0</v>
      </c>
      <c r="BL156" s="18" t="s">
        <v>413</v>
      </c>
      <c r="BM156" s="164" t="s">
        <v>876</v>
      </c>
    </row>
    <row r="157" spans="1:65" s="2" customFormat="1" ht="24.2" customHeight="1">
      <c r="A157" s="33"/>
      <c r="B157" s="151"/>
      <c r="C157" s="190" t="s">
        <v>454</v>
      </c>
      <c r="D157" s="190" t="s">
        <v>181</v>
      </c>
      <c r="E157" s="191" t="s">
        <v>877</v>
      </c>
      <c r="F157" s="192" t="s">
        <v>878</v>
      </c>
      <c r="G157" s="193" t="s">
        <v>215</v>
      </c>
      <c r="H157" s="194">
        <v>3</v>
      </c>
      <c r="I157" s="195"/>
      <c r="J157" s="196">
        <f t="shared" si="10"/>
        <v>0</v>
      </c>
      <c r="K157" s="197"/>
      <c r="L157" s="198"/>
      <c r="M157" s="199" t="s">
        <v>1</v>
      </c>
      <c r="N157" s="200" t="s">
        <v>41</v>
      </c>
      <c r="O157" s="62"/>
      <c r="P157" s="162">
        <f t="shared" si="11"/>
        <v>0</v>
      </c>
      <c r="Q157" s="162">
        <v>7.1000000000000002E-4</v>
      </c>
      <c r="R157" s="162">
        <f t="shared" si="12"/>
        <v>2.1299999999999999E-3</v>
      </c>
      <c r="S157" s="162">
        <v>0</v>
      </c>
      <c r="T157" s="163">
        <f t="shared" si="1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4" t="s">
        <v>452</v>
      </c>
      <c r="AT157" s="164" t="s">
        <v>181</v>
      </c>
      <c r="AU157" s="164" t="s">
        <v>145</v>
      </c>
      <c r="AY157" s="18" t="s">
        <v>137</v>
      </c>
      <c r="BE157" s="165">
        <f t="shared" si="14"/>
        <v>0</v>
      </c>
      <c r="BF157" s="165">
        <f t="shared" si="15"/>
        <v>0</v>
      </c>
      <c r="BG157" s="165">
        <f t="shared" si="16"/>
        <v>0</v>
      </c>
      <c r="BH157" s="165">
        <f t="shared" si="17"/>
        <v>0</v>
      </c>
      <c r="BI157" s="165">
        <f t="shared" si="18"/>
        <v>0</v>
      </c>
      <c r="BJ157" s="18" t="s">
        <v>145</v>
      </c>
      <c r="BK157" s="165">
        <f t="shared" si="19"/>
        <v>0</v>
      </c>
      <c r="BL157" s="18" t="s">
        <v>413</v>
      </c>
      <c r="BM157" s="164" t="s">
        <v>879</v>
      </c>
    </row>
    <row r="158" spans="1:65" s="2" customFormat="1" ht="16.5" customHeight="1">
      <c r="A158" s="33"/>
      <c r="B158" s="151"/>
      <c r="C158" s="152" t="s">
        <v>427</v>
      </c>
      <c r="D158" s="152" t="s">
        <v>140</v>
      </c>
      <c r="E158" s="153" t="s">
        <v>880</v>
      </c>
      <c r="F158" s="154" t="s">
        <v>881</v>
      </c>
      <c r="G158" s="155" t="s">
        <v>215</v>
      </c>
      <c r="H158" s="156">
        <v>3</v>
      </c>
      <c r="I158" s="157"/>
      <c r="J158" s="158">
        <f t="shared" si="10"/>
        <v>0</v>
      </c>
      <c r="K158" s="159"/>
      <c r="L158" s="34"/>
      <c r="M158" s="160" t="s">
        <v>1</v>
      </c>
      <c r="N158" s="161" t="s">
        <v>41</v>
      </c>
      <c r="O158" s="62"/>
      <c r="P158" s="162">
        <f t="shared" si="11"/>
        <v>0</v>
      </c>
      <c r="Q158" s="162">
        <v>2.7999999999999998E-4</v>
      </c>
      <c r="R158" s="162">
        <f t="shared" si="12"/>
        <v>8.3999999999999993E-4</v>
      </c>
      <c r="S158" s="162">
        <v>0</v>
      </c>
      <c r="T158" s="163">
        <f t="shared" si="1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4" t="s">
        <v>413</v>
      </c>
      <c r="AT158" s="164" t="s">
        <v>140</v>
      </c>
      <c r="AU158" s="164" t="s">
        <v>145</v>
      </c>
      <c r="AY158" s="18" t="s">
        <v>137</v>
      </c>
      <c r="BE158" s="165">
        <f t="shared" si="14"/>
        <v>0</v>
      </c>
      <c r="BF158" s="165">
        <f t="shared" si="15"/>
        <v>0</v>
      </c>
      <c r="BG158" s="165">
        <f t="shared" si="16"/>
        <v>0</v>
      </c>
      <c r="BH158" s="165">
        <f t="shared" si="17"/>
        <v>0</v>
      </c>
      <c r="BI158" s="165">
        <f t="shared" si="18"/>
        <v>0</v>
      </c>
      <c r="BJ158" s="18" t="s">
        <v>145</v>
      </c>
      <c r="BK158" s="165">
        <f t="shared" si="19"/>
        <v>0</v>
      </c>
      <c r="BL158" s="18" t="s">
        <v>413</v>
      </c>
      <c r="BM158" s="164" t="s">
        <v>882</v>
      </c>
    </row>
    <row r="159" spans="1:65" s="2" customFormat="1" ht="16.5" customHeight="1">
      <c r="A159" s="33"/>
      <c r="B159" s="151"/>
      <c r="C159" s="190" t="s">
        <v>552</v>
      </c>
      <c r="D159" s="190" t="s">
        <v>181</v>
      </c>
      <c r="E159" s="191" t="s">
        <v>883</v>
      </c>
      <c r="F159" s="192" t="s">
        <v>884</v>
      </c>
      <c r="G159" s="193" t="s">
        <v>215</v>
      </c>
      <c r="H159" s="194">
        <v>3</v>
      </c>
      <c r="I159" s="195"/>
      <c r="J159" s="196">
        <f t="shared" si="10"/>
        <v>0</v>
      </c>
      <c r="K159" s="197"/>
      <c r="L159" s="198"/>
      <c r="M159" s="199" t="s">
        <v>1</v>
      </c>
      <c r="N159" s="200" t="s">
        <v>41</v>
      </c>
      <c r="O159" s="62"/>
      <c r="P159" s="162">
        <f t="shared" si="11"/>
        <v>0</v>
      </c>
      <c r="Q159" s="162">
        <v>9.6000000000000002E-4</v>
      </c>
      <c r="R159" s="162">
        <f t="shared" si="12"/>
        <v>2.8800000000000002E-3</v>
      </c>
      <c r="S159" s="162">
        <v>0</v>
      </c>
      <c r="T159" s="163">
        <f t="shared" si="1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4" t="s">
        <v>184</v>
      </c>
      <c r="AT159" s="164" t="s">
        <v>181</v>
      </c>
      <c r="AU159" s="164" t="s">
        <v>145</v>
      </c>
      <c r="AY159" s="18" t="s">
        <v>137</v>
      </c>
      <c r="BE159" s="165">
        <f t="shared" si="14"/>
        <v>0</v>
      </c>
      <c r="BF159" s="165">
        <f t="shared" si="15"/>
        <v>0</v>
      </c>
      <c r="BG159" s="165">
        <f t="shared" si="16"/>
        <v>0</v>
      </c>
      <c r="BH159" s="165">
        <f t="shared" si="17"/>
        <v>0</v>
      </c>
      <c r="BI159" s="165">
        <f t="shared" si="18"/>
        <v>0</v>
      </c>
      <c r="BJ159" s="18" t="s">
        <v>145</v>
      </c>
      <c r="BK159" s="165">
        <f t="shared" si="19"/>
        <v>0</v>
      </c>
      <c r="BL159" s="18" t="s">
        <v>144</v>
      </c>
      <c r="BM159" s="164" t="s">
        <v>885</v>
      </c>
    </row>
    <row r="160" spans="1:65" s="2" customFormat="1" ht="24.2" customHeight="1">
      <c r="A160" s="33"/>
      <c r="B160" s="151"/>
      <c r="C160" s="152" t="s">
        <v>556</v>
      </c>
      <c r="D160" s="152" t="s">
        <v>140</v>
      </c>
      <c r="E160" s="153" t="s">
        <v>886</v>
      </c>
      <c r="F160" s="154" t="s">
        <v>887</v>
      </c>
      <c r="G160" s="155" t="s">
        <v>379</v>
      </c>
      <c r="H160" s="156">
        <v>112</v>
      </c>
      <c r="I160" s="157"/>
      <c r="J160" s="158">
        <f t="shared" si="10"/>
        <v>0</v>
      </c>
      <c r="K160" s="159"/>
      <c r="L160" s="34"/>
      <c r="M160" s="160" t="s">
        <v>1</v>
      </c>
      <c r="N160" s="161" t="s">
        <v>41</v>
      </c>
      <c r="O160" s="62"/>
      <c r="P160" s="162">
        <f t="shared" si="11"/>
        <v>0</v>
      </c>
      <c r="Q160" s="162">
        <v>0</v>
      </c>
      <c r="R160" s="162">
        <f t="shared" si="12"/>
        <v>0</v>
      </c>
      <c r="S160" s="162">
        <v>0</v>
      </c>
      <c r="T160" s="163">
        <f t="shared" si="1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4" t="s">
        <v>144</v>
      </c>
      <c r="AT160" s="164" t="s">
        <v>140</v>
      </c>
      <c r="AU160" s="164" t="s">
        <v>145</v>
      </c>
      <c r="AY160" s="18" t="s">
        <v>137</v>
      </c>
      <c r="BE160" s="165">
        <f t="shared" si="14"/>
        <v>0</v>
      </c>
      <c r="BF160" s="165">
        <f t="shared" si="15"/>
        <v>0</v>
      </c>
      <c r="BG160" s="165">
        <f t="shared" si="16"/>
        <v>0</v>
      </c>
      <c r="BH160" s="165">
        <f t="shared" si="17"/>
        <v>0</v>
      </c>
      <c r="BI160" s="165">
        <f t="shared" si="18"/>
        <v>0</v>
      </c>
      <c r="BJ160" s="18" t="s">
        <v>145</v>
      </c>
      <c r="BK160" s="165">
        <f t="shared" si="19"/>
        <v>0</v>
      </c>
      <c r="BL160" s="18" t="s">
        <v>144</v>
      </c>
      <c r="BM160" s="164" t="s">
        <v>888</v>
      </c>
    </row>
    <row r="161" spans="1:65" s="2" customFormat="1" ht="24.2" customHeight="1">
      <c r="A161" s="33"/>
      <c r="B161" s="151"/>
      <c r="C161" s="152" t="s">
        <v>561</v>
      </c>
      <c r="D161" s="152" t="s">
        <v>140</v>
      </c>
      <c r="E161" s="153" t="s">
        <v>889</v>
      </c>
      <c r="F161" s="154" t="s">
        <v>890</v>
      </c>
      <c r="G161" s="155" t="s">
        <v>379</v>
      </c>
      <c r="H161" s="156">
        <v>4</v>
      </c>
      <c r="I161" s="157"/>
      <c r="J161" s="158">
        <f t="shared" si="10"/>
        <v>0</v>
      </c>
      <c r="K161" s="159"/>
      <c r="L161" s="34"/>
      <c r="M161" s="160" t="s">
        <v>1</v>
      </c>
      <c r="N161" s="161" t="s">
        <v>41</v>
      </c>
      <c r="O161" s="62"/>
      <c r="P161" s="162">
        <f t="shared" si="11"/>
        <v>0</v>
      </c>
      <c r="Q161" s="162">
        <v>0</v>
      </c>
      <c r="R161" s="162">
        <f t="shared" si="12"/>
        <v>0</v>
      </c>
      <c r="S161" s="162">
        <v>0</v>
      </c>
      <c r="T161" s="163">
        <f t="shared" si="1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4" t="s">
        <v>413</v>
      </c>
      <c r="AT161" s="164" t="s">
        <v>140</v>
      </c>
      <c r="AU161" s="164" t="s">
        <v>145</v>
      </c>
      <c r="AY161" s="18" t="s">
        <v>137</v>
      </c>
      <c r="BE161" s="165">
        <f t="shared" si="14"/>
        <v>0</v>
      </c>
      <c r="BF161" s="165">
        <f t="shared" si="15"/>
        <v>0</v>
      </c>
      <c r="BG161" s="165">
        <f t="shared" si="16"/>
        <v>0</v>
      </c>
      <c r="BH161" s="165">
        <f t="shared" si="17"/>
        <v>0</v>
      </c>
      <c r="BI161" s="165">
        <f t="shared" si="18"/>
        <v>0</v>
      </c>
      <c r="BJ161" s="18" t="s">
        <v>145</v>
      </c>
      <c r="BK161" s="165">
        <f t="shared" si="19"/>
        <v>0</v>
      </c>
      <c r="BL161" s="18" t="s">
        <v>413</v>
      </c>
      <c r="BM161" s="164" t="s">
        <v>891</v>
      </c>
    </row>
    <row r="162" spans="1:65" s="2" customFormat="1" ht="24.2" customHeight="1">
      <c r="A162" s="33"/>
      <c r="B162" s="151"/>
      <c r="C162" s="152" t="s">
        <v>567</v>
      </c>
      <c r="D162" s="152" t="s">
        <v>140</v>
      </c>
      <c r="E162" s="153" t="s">
        <v>892</v>
      </c>
      <c r="F162" s="154" t="s">
        <v>460</v>
      </c>
      <c r="G162" s="155" t="s">
        <v>461</v>
      </c>
      <c r="H162" s="209"/>
      <c r="I162" s="157"/>
      <c r="J162" s="158">
        <f t="shared" si="10"/>
        <v>0</v>
      </c>
      <c r="K162" s="159"/>
      <c r="L162" s="34"/>
      <c r="M162" s="160" t="s">
        <v>1</v>
      </c>
      <c r="N162" s="161" t="s">
        <v>41</v>
      </c>
      <c r="O162" s="62"/>
      <c r="P162" s="162">
        <f t="shared" si="11"/>
        <v>0</v>
      </c>
      <c r="Q162" s="162">
        <v>0</v>
      </c>
      <c r="R162" s="162">
        <f t="shared" si="12"/>
        <v>0</v>
      </c>
      <c r="S162" s="162">
        <v>0</v>
      </c>
      <c r="T162" s="163">
        <f t="shared" si="1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4" t="s">
        <v>413</v>
      </c>
      <c r="AT162" s="164" t="s">
        <v>140</v>
      </c>
      <c r="AU162" s="164" t="s">
        <v>145</v>
      </c>
      <c r="AY162" s="18" t="s">
        <v>137</v>
      </c>
      <c r="BE162" s="165">
        <f t="shared" si="14"/>
        <v>0</v>
      </c>
      <c r="BF162" s="165">
        <f t="shared" si="15"/>
        <v>0</v>
      </c>
      <c r="BG162" s="165">
        <f t="shared" si="16"/>
        <v>0</v>
      </c>
      <c r="BH162" s="165">
        <f t="shared" si="17"/>
        <v>0</v>
      </c>
      <c r="BI162" s="165">
        <f t="shared" si="18"/>
        <v>0</v>
      </c>
      <c r="BJ162" s="18" t="s">
        <v>145</v>
      </c>
      <c r="BK162" s="165">
        <f t="shared" si="19"/>
        <v>0</v>
      </c>
      <c r="BL162" s="18" t="s">
        <v>413</v>
      </c>
      <c r="BM162" s="164" t="s">
        <v>893</v>
      </c>
    </row>
    <row r="163" spans="1:65" s="12" customFormat="1" ht="22.9" customHeight="1">
      <c r="B163" s="138"/>
      <c r="D163" s="139" t="s">
        <v>74</v>
      </c>
      <c r="E163" s="149" t="s">
        <v>894</v>
      </c>
      <c r="F163" s="149" t="s">
        <v>895</v>
      </c>
      <c r="I163" s="141"/>
      <c r="J163" s="150">
        <f>BK163</f>
        <v>0</v>
      </c>
      <c r="L163" s="138"/>
      <c r="M163" s="143"/>
      <c r="N163" s="144"/>
      <c r="O163" s="144"/>
      <c r="P163" s="145">
        <f>SUM(P164:P181)</f>
        <v>0</v>
      </c>
      <c r="Q163" s="144"/>
      <c r="R163" s="145">
        <f>SUM(R164:R181)</f>
        <v>3.42767</v>
      </c>
      <c r="S163" s="144"/>
      <c r="T163" s="146">
        <f>SUM(T164:T181)</f>
        <v>0</v>
      </c>
      <c r="AR163" s="139" t="s">
        <v>145</v>
      </c>
      <c r="AT163" s="147" t="s">
        <v>74</v>
      </c>
      <c r="AU163" s="147" t="s">
        <v>82</v>
      </c>
      <c r="AY163" s="139" t="s">
        <v>137</v>
      </c>
      <c r="BK163" s="148">
        <f>SUM(BK164:BK181)</f>
        <v>0</v>
      </c>
    </row>
    <row r="164" spans="1:65" s="2" customFormat="1" ht="33" customHeight="1">
      <c r="A164" s="33"/>
      <c r="B164" s="151"/>
      <c r="C164" s="152" t="s">
        <v>188</v>
      </c>
      <c r="D164" s="152" t="s">
        <v>140</v>
      </c>
      <c r="E164" s="153" t="s">
        <v>896</v>
      </c>
      <c r="F164" s="154" t="s">
        <v>897</v>
      </c>
      <c r="G164" s="155" t="s">
        <v>379</v>
      </c>
      <c r="H164" s="156">
        <v>4</v>
      </c>
      <c r="I164" s="157"/>
      <c r="J164" s="158">
        <f t="shared" ref="J164:J181" si="20">ROUND(I164*H164,2)</f>
        <v>0</v>
      </c>
      <c r="K164" s="159"/>
      <c r="L164" s="34"/>
      <c r="M164" s="160" t="s">
        <v>1</v>
      </c>
      <c r="N164" s="161" t="s">
        <v>41</v>
      </c>
      <c r="O164" s="62"/>
      <c r="P164" s="162">
        <f t="shared" ref="P164:P181" si="21">O164*H164</f>
        <v>0</v>
      </c>
      <c r="Q164" s="162">
        <v>3.14E-3</v>
      </c>
      <c r="R164" s="162">
        <f t="shared" ref="R164:R181" si="22">Q164*H164</f>
        <v>1.256E-2</v>
      </c>
      <c r="S164" s="162">
        <v>0</v>
      </c>
      <c r="T164" s="163">
        <f t="shared" ref="T164:T181" si="23"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4" t="s">
        <v>413</v>
      </c>
      <c r="AT164" s="164" t="s">
        <v>140</v>
      </c>
      <c r="AU164" s="164" t="s">
        <v>145</v>
      </c>
      <c r="AY164" s="18" t="s">
        <v>137</v>
      </c>
      <c r="BE164" s="165">
        <f t="shared" ref="BE164:BE181" si="24">IF(N164="základná",J164,0)</f>
        <v>0</v>
      </c>
      <c r="BF164" s="165">
        <f t="shared" ref="BF164:BF181" si="25">IF(N164="znížená",J164,0)</f>
        <v>0</v>
      </c>
      <c r="BG164" s="165">
        <f t="shared" ref="BG164:BG181" si="26">IF(N164="zákl. prenesená",J164,0)</f>
        <v>0</v>
      </c>
      <c r="BH164" s="165">
        <f t="shared" ref="BH164:BH181" si="27">IF(N164="zníž. prenesená",J164,0)</f>
        <v>0</v>
      </c>
      <c r="BI164" s="165">
        <f t="shared" ref="BI164:BI181" si="28">IF(N164="nulová",J164,0)</f>
        <v>0</v>
      </c>
      <c r="BJ164" s="18" t="s">
        <v>145</v>
      </c>
      <c r="BK164" s="165">
        <f t="shared" ref="BK164:BK181" si="29">ROUND(I164*H164,2)</f>
        <v>0</v>
      </c>
      <c r="BL164" s="18" t="s">
        <v>413</v>
      </c>
      <c r="BM164" s="164" t="s">
        <v>898</v>
      </c>
    </row>
    <row r="165" spans="1:65" s="2" customFormat="1" ht="33" customHeight="1">
      <c r="A165" s="33"/>
      <c r="B165" s="151"/>
      <c r="C165" s="152" t="s">
        <v>194</v>
      </c>
      <c r="D165" s="152" t="s">
        <v>140</v>
      </c>
      <c r="E165" s="153" t="s">
        <v>899</v>
      </c>
      <c r="F165" s="154" t="s">
        <v>900</v>
      </c>
      <c r="G165" s="155" t="s">
        <v>379</v>
      </c>
      <c r="H165" s="156">
        <v>14</v>
      </c>
      <c r="I165" s="157"/>
      <c r="J165" s="158">
        <f t="shared" si="20"/>
        <v>0</v>
      </c>
      <c r="K165" s="159"/>
      <c r="L165" s="34"/>
      <c r="M165" s="160" t="s">
        <v>1</v>
      </c>
      <c r="N165" s="161" t="s">
        <v>41</v>
      </c>
      <c r="O165" s="62"/>
      <c r="P165" s="162">
        <f t="shared" si="21"/>
        <v>0</v>
      </c>
      <c r="Q165" s="162">
        <v>3.8999999999999998E-3</v>
      </c>
      <c r="R165" s="162">
        <f t="shared" si="22"/>
        <v>5.4599999999999996E-2</v>
      </c>
      <c r="S165" s="162">
        <v>0</v>
      </c>
      <c r="T165" s="163">
        <f t="shared" si="2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4" t="s">
        <v>413</v>
      </c>
      <c r="AT165" s="164" t="s">
        <v>140</v>
      </c>
      <c r="AU165" s="164" t="s">
        <v>145</v>
      </c>
      <c r="AY165" s="18" t="s">
        <v>137</v>
      </c>
      <c r="BE165" s="165">
        <f t="shared" si="24"/>
        <v>0</v>
      </c>
      <c r="BF165" s="165">
        <f t="shared" si="25"/>
        <v>0</v>
      </c>
      <c r="BG165" s="165">
        <f t="shared" si="26"/>
        <v>0</v>
      </c>
      <c r="BH165" s="165">
        <f t="shared" si="27"/>
        <v>0</v>
      </c>
      <c r="BI165" s="165">
        <f t="shared" si="28"/>
        <v>0</v>
      </c>
      <c r="BJ165" s="18" t="s">
        <v>145</v>
      </c>
      <c r="BK165" s="165">
        <f t="shared" si="29"/>
        <v>0</v>
      </c>
      <c r="BL165" s="18" t="s">
        <v>413</v>
      </c>
      <c r="BM165" s="164" t="s">
        <v>901</v>
      </c>
    </row>
    <row r="166" spans="1:65" s="2" customFormat="1" ht="24.2" customHeight="1">
      <c r="A166" s="33"/>
      <c r="B166" s="151"/>
      <c r="C166" s="152" t="s">
        <v>139</v>
      </c>
      <c r="D166" s="152" t="s">
        <v>140</v>
      </c>
      <c r="E166" s="153" t="s">
        <v>902</v>
      </c>
      <c r="F166" s="154" t="s">
        <v>903</v>
      </c>
      <c r="G166" s="155" t="s">
        <v>379</v>
      </c>
      <c r="H166" s="156">
        <v>46</v>
      </c>
      <c r="I166" s="157"/>
      <c r="J166" s="158">
        <f t="shared" si="20"/>
        <v>0</v>
      </c>
      <c r="K166" s="159"/>
      <c r="L166" s="34"/>
      <c r="M166" s="160" t="s">
        <v>1</v>
      </c>
      <c r="N166" s="161" t="s">
        <v>41</v>
      </c>
      <c r="O166" s="62"/>
      <c r="P166" s="162">
        <f t="shared" si="21"/>
        <v>0</v>
      </c>
      <c r="Q166" s="162">
        <v>2.7E-4</v>
      </c>
      <c r="R166" s="162">
        <f t="shared" si="22"/>
        <v>1.242E-2</v>
      </c>
      <c r="S166" s="162">
        <v>0</v>
      </c>
      <c r="T166" s="163">
        <f t="shared" si="2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4" t="s">
        <v>413</v>
      </c>
      <c r="AT166" s="164" t="s">
        <v>140</v>
      </c>
      <c r="AU166" s="164" t="s">
        <v>145</v>
      </c>
      <c r="AY166" s="18" t="s">
        <v>137</v>
      </c>
      <c r="BE166" s="165">
        <f t="shared" si="24"/>
        <v>0</v>
      </c>
      <c r="BF166" s="165">
        <f t="shared" si="25"/>
        <v>0</v>
      </c>
      <c r="BG166" s="165">
        <f t="shared" si="26"/>
        <v>0</v>
      </c>
      <c r="BH166" s="165">
        <f t="shared" si="27"/>
        <v>0</v>
      </c>
      <c r="BI166" s="165">
        <f t="shared" si="28"/>
        <v>0</v>
      </c>
      <c r="BJ166" s="18" t="s">
        <v>145</v>
      </c>
      <c r="BK166" s="165">
        <f t="shared" si="29"/>
        <v>0</v>
      </c>
      <c r="BL166" s="18" t="s">
        <v>413</v>
      </c>
      <c r="BM166" s="164" t="s">
        <v>904</v>
      </c>
    </row>
    <row r="167" spans="1:65" s="2" customFormat="1" ht="24.2" customHeight="1">
      <c r="A167" s="33"/>
      <c r="B167" s="151"/>
      <c r="C167" s="152" t="s">
        <v>575</v>
      </c>
      <c r="D167" s="152" t="s">
        <v>140</v>
      </c>
      <c r="E167" s="153" t="s">
        <v>905</v>
      </c>
      <c r="F167" s="154" t="s">
        <v>906</v>
      </c>
      <c r="G167" s="155" t="s">
        <v>379</v>
      </c>
      <c r="H167" s="156">
        <v>58</v>
      </c>
      <c r="I167" s="157"/>
      <c r="J167" s="158">
        <f t="shared" si="20"/>
        <v>0</v>
      </c>
      <c r="K167" s="159"/>
      <c r="L167" s="34"/>
      <c r="M167" s="160" t="s">
        <v>1</v>
      </c>
      <c r="N167" s="161" t="s">
        <v>41</v>
      </c>
      <c r="O167" s="62"/>
      <c r="P167" s="162">
        <f t="shared" si="21"/>
        <v>0</v>
      </c>
      <c r="Q167" s="162">
        <v>3.6000000000000002E-4</v>
      </c>
      <c r="R167" s="162">
        <f t="shared" si="22"/>
        <v>2.0880000000000003E-2</v>
      </c>
      <c r="S167" s="162">
        <v>0</v>
      </c>
      <c r="T167" s="163">
        <f t="shared" si="2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4" t="s">
        <v>413</v>
      </c>
      <c r="AT167" s="164" t="s">
        <v>140</v>
      </c>
      <c r="AU167" s="164" t="s">
        <v>145</v>
      </c>
      <c r="AY167" s="18" t="s">
        <v>137</v>
      </c>
      <c r="BE167" s="165">
        <f t="shared" si="24"/>
        <v>0</v>
      </c>
      <c r="BF167" s="165">
        <f t="shared" si="25"/>
        <v>0</v>
      </c>
      <c r="BG167" s="165">
        <f t="shared" si="26"/>
        <v>0</v>
      </c>
      <c r="BH167" s="165">
        <f t="shared" si="27"/>
        <v>0</v>
      </c>
      <c r="BI167" s="165">
        <f t="shared" si="28"/>
        <v>0</v>
      </c>
      <c r="BJ167" s="18" t="s">
        <v>145</v>
      </c>
      <c r="BK167" s="165">
        <f t="shared" si="29"/>
        <v>0</v>
      </c>
      <c r="BL167" s="18" t="s">
        <v>413</v>
      </c>
      <c r="BM167" s="164" t="s">
        <v>907</v>
      </c>
    </row>
    <row r="168" spans="1:65" s="2" customFormat="1" ht="24.2" customHeight="1">
      <c r="A168" s="33"/>
      <c r="B168" s="151"/>
      <c r="C168" s="152" t="s">
        <v>580</v>
      </c>
      <c r="D168" s="152" t="s">
        <v>140</v>
      </c>
      <c r="E168" s="153" t="s">
        <v>908</v>
      </c>
      <c r="F168" s="154" t="s">
        <v>909</v>
      </c>
      <c r="G168" s="155" t="s">
        <v>379</v>
      </c>
      <c r="H168" s="156">
        <v>34</v>
      </c>
      <c r="I168" s="157"/>
      <c r="J168" s="158">
        <f t="shared" si="20"/>
        <v>0</v>
      </c>
      <c r="K168" s="159"/>
      <c r="L168" s="34"/>
      <c r="M168" s="160" t="s">
        <v>1</v>
      </c>
      <c r="N168" s="161" t="s">
        <v>41</v>
      </c>
      <c r="O168" s="62"/>
      <c r="P168" s="162">
        <f t="shared" si="21"/>
        <v>0</v>
      </c>
      <c r="Q168" s="162">
        <v>6.2E-4</v>
      </c>
      <c r="R168" s="162">
        <f t="shared" si="22"/>
        <v>2.1080000000000002E-2</v>
      </c>
      <c r="S168" s="162">
        <v>0</v>
      </c>
      <c r="T168" s="163">
        <f t="shared" si="2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4" t="s">
        <v>413</v>
      </c>
      <c r="AT168" s="164" t="s">
        <v>140</v>
      </c>
      <c r="AU168" s="164" t="s">
        <v>145</v>
      </c>
      <c r="AY168" s="18" t="s">
        <v>137</v>
      </c>
      <c r="BE168" s="165">
        <f t="shared" si="24"/>
        <v>0</v>
      </c>
      <c r="BF168" s="165">
        <f t="shared" si="25"/>
        <v>0</v>
      </c>
      <c r="BG168" s="165">
        <f t="shared" si="26"/>
        <v>0</v>
      </c>
      <c r="BH168" s="165">
        <f t="shared" si="27"/>
        <v>0</v>
      </c>
      <c r="BI168" s="165">
        <f t="shared" si="28"/>
        <v>0</v>
      </c>
      <c r="BJ168" s="18" t="s">
        <v>145</v>
      </c>
      <c r="BK168" s="165">
        <f t="shared" si="29"/>
        <v>0</v>
      </c>
      <c r="BL168" s="18" t="s">
        <v>413</v>
      </c>
      <c r="BM168" s="164" t="s">
        <v>910</v>
      </c>
    </row>
    <row r="169" spans="1:65" s="2" customFormat="1" ht="16.5" customHeight="1">
      <c r="A169" s="33"/>
      <c r="B169" s="151"/>
      <c r="C169" s="152" t="s">
        <v>911</v>
      </c>
      <c r="D169" s="152" t="s">
        <v>140</v>
      </c>
      <c r="E169" s="153" t="s">
        <v>912</v>
      </c>
      <c r="F169" s="154" t="s">
        <v>913</v>
      </c>
      <c r="G169" s="155" t="s">
        <v>379</v>
      </c>
      <c r="H169" s="156">
        <v>14</v>
      </c>
      <c r="I169" s="157"/>
      <c r="J169" s="158">
        <f t="shared" si="20"/>
        <v>0</v>
      </c>
      <c r="K169" s="159"/>
      <c r="L169" s="34"/>
      <c r="M169" s="160" t="s">
        <v>1</v>
      </c>
      <c r="N169" s="161" t="s">
        <v>41</v>
      </c>
      <c r="O169" s="62"/>
      <c r="P169" s="162">
        <f t="shared" si="21"/>
        <v>0</v>
      </c>
      <c r="Q169" s="162">
        <v>5.8E-4</v>
      </c>
      <c r="R169" s="162">
        <f t="shared" si="22"/>
        <v>8.1200000000000005E-3</v>
      </c>
      <c r="S169" s="162">
        <v>0</v>
      </c>
      <c r="T169" s="163">
        <f t="shared" si="2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4" t="s">
        <v>413</v>
      </c>
      <c r="AT169" s="164" t="s">
        <v>140</v>
      </c>
      <c r="AU169" s="164" t="s">
        <v>145</v>
      </c>
      <c r="AY169" s="18" t="s">
        <v>137</v>
      </c>
      <c r="BE169" s="165">
        <f t="shared" si="24"/>
        <v>0</v>
      </c>
      <c r="BF169" s="165">
        <f t="shared" si="25"/>
        <v>0</v>
      </c>
      <c r="BG169" s="165">
        <f t="shared" si="26"/>
        <v>0</v>
      </c>
      <c r="BH169" s="165">
        <f t="shared" si="27"/>
        <v>0</v>
      </c>
      <c r="BI169" s="165">
        <f t="shared" si="28"/>
        <v>0</v>
      </c>
      <c r="BJ169" s="18" t="s">
        <v>145</v>
      </c>
      <c r="BK169" s="165">
        <f t="shared" si="29"/>
        <v>0</v>
      </c>
      <c r="BL169" s="18" t="s">
        <v>413</v>
      </c>
      <c r="BM169" s="164" t="s">
        <v>914</v>
      </c>
    </row>
    <row r="170" spans="1:65" s="2" customFormat="1" ht="16.5" customHeight="1">
      <c r="A170" s="33"/>
      <c r="B170" s="151"/>
      <c r="C170" s="152" t="s">
        <v>648</v>
      </c>
      <c r="D170" s="152" t="s">
        <v>140</v>
      </c>
      <c r="E170" s="153" t="s">
        <v>915</v>
      </c>
      <c r="F170" s="154" t="s">
        <v>916</v>
      </c>
      <c r="G170" s="155" t="s">
        <v>215</v>
      </c>
      <c r="H170" s="156">
        <v>32</v>
      </c>
      <c r="I170" s="157"/>
      <c r="J170" s="158">
        <f t="shared" si="20"/>
        <v>0</v>
      </c>
      <c r="K170" s="159"/>
      <c r="L170" s="34"/>
      <c r="M170" s="160" t="s">
        <v>1</v>
      </c>
      <c r="N170" s="161" t="s">
        <v>41</v>
      </c>
      <c r="O170" s="62"/>
      <c r="P170" s="162">
        <f t="shared" si="21"/>
        <v>0</v>
      </c>
      <c r="Q170" s="162">
        <v>0</v>
      </c>
      <c r="R170" s="162">
        <f t="shared" si="22"/>
        <v>0</v>
      </c>
      <c r="S170" s="162">
        <v>0</v>
      </c>
      <c r="T170" s="163">
        <f t="shared" si="2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4" t="s">
        <v>413</v>
      </c>
      <c r="AT170" s="164" t="s">
        <v>140</v>
      </c>
      <c r="AU170" s="164" t="s">
        <v>145</v>
      </c>
      <c r="AY170" s="18" t="s">
        <v>137</v>
      </c>
      <c r="BE170" s="165">
        <f t="shared" si="24"/>
        <v>0</v>
      </c>
      <c r="BF170" s="165">
        <f t="shared" si="25"/>
        <v>0</v>
      </c>
      <c r="BG170" s="165">
        <f t="shared" si="26"/>
        <v>0</v>
      </c>
      <c r="BH170" s="165">
        <f t="shared" si="27"/>
        <v>0</v>
      </c>
      <c r="BI170" s="165">
        <f t="shared" si="28"/>
        <v>0</v>
      </c>
      <c r="BJ170" s="18" t="s">
        <v>145</v>
      </c>
      <c r="BK170" s="165">
        <f t="shared" si="29"/>
        <v>0</v>
      </c>
      <c r="BL170" s="18" t="s">
        <v>413</v>
      </c>
      <c r="BM170" s="164" t="s">
        <v>917</v>
      </c>
    </row>
    <row r="171" spans="1:65" s="2" customFormat="1" ht="24.2" customHeight="1">
      <c r="A171" s="33"/>
      <c r="B171" s="151"/>
      <c r="C171" s="152" t="s">
        <v>918</v>
      </c>
      <c r="D171" s="152" t="s">
        <v>140</v>
      </c>
      <c r="E171" s="153" t="s">
        <v>919</v>
      </c>
      <c r="F171" s="154" t="s">
        <v>920</v>
      </c>
      <c r="G171" s="155" t="s">
        <v>215</v>
      </c>
      <c r="H171" s="156">
        <v>6</v>
      </c>
      <c r="I171" s="157"/>
      <c r="J171" s="158">
        <f t="shared" si="20"/>
        <v>0</v>
      </c>
      <c r="K171" s="159"/>
      <c r="L171" s="34"/>
      <c r="M171" s="160" t="s">
        <v>1</v>
      </c>
      <c r="N171" s="161" t="s">
        <v>41</v>
      </c>
      <c r="O171" s="62"/>
      <c r="P171" s="162">
        <f t="shared" si="21"/>
        <v>0</v>
      </c>
      <c r="Q171" s="162">
        <v>4.0000000000000003E-5</v>
      </c>
      <c r="R171" s="162">
        <f t="shared" si="22"/>
        <v>2.4000000000000003E-4</v>
      </c>
      <c r="S171" s="162">
        <v>0</v>
      </c>
      <c r="T171" s="163">
        <f t="shared" si="2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4" t="s">
        <v>413</v>
      </c>
      <c r="AT171" s="164" t="s">
        <v>140</v>
      </c>
      <c r="AU171" s="164" t="s">
        <v>145</v>
      </c>
      <c r="AY171" s="18" t="s">
        <v>137</v>
      </c>
      <c r="BE171" s="165">
        <f t="shared" si="24"/>
        <v>0</v>
      </c>
      <c r="BF171" s="165">
        <f t="shared" si="25"/>
        <v>0</v>
      </c>
      <c r="BG171" s="165">
        <f t="shared" si="26"/>
        <v>0</v>
      </c>
      <c r="BH171" s="165">
        <f t="shared" si="27"/>
        <v>0</v>
      </c>
      <c r="BI171" s="165">
        <f t="shared" si="28"/>
        <v>0</v>
      </c>
      <c r="BJ171" s="18" t="s">
        <v>145</v>
      </c>
      <c r="BK171" s="165">
        <f t="shared" si="29"/>
        <v>0</v>
      </c>
      <c r="BL171" s="18" t="s">
        <v>413</v>
      </c>
      <c r="BM171" s="164" t="s">
        <v>921</v>
      </c>
    </row>
    <row r="172" spans="1:65" s="2" customFormat="1" ht="16.5" customHeight="1">
      <c r="A172" s="33"/>
      <c r="B172" s="151"/>
      <c r="C172" s="190" t="s">
        <v>922</v>
      </c>
      <c r="D172" s="190" t="s">
        <v>181</v>
      </c>
      <c r="E172" s="191" t="s">
        <v>923</v>
      </c>
      <c r="F172" s="192" t="s">
        <v>924</v>
      </c>
      <c r="G172" s="193" t="s">
        <v>215</v>
      </c>
      <c r="H172" s="194">
        <v>6</v>
      </c>
      <c r="I172" s="195"/>
      <c r="J172" s="196">
        <f t="shared" si="20"/>
        <v>0</v>
      </c>
      <c r="K172" s="197"/>
      <c r="L172" s="198"/>
      <c r="M172" s="199" t="s">
        <v>1</v>
      </c>
      <c r="N172" s="200" t="s">
        <v>41</v>
      </c>
      <c r="O172" s="62"/>
      <c r="P172" s="162">
        <f t="shared" si="21"/>
        <v>0</v>
      </c>
      <c r="Q172" s="162">
        <v>1E-4</v>
      </c>
      <c r="R172" s="162">
        <f t="shared" si="22"/>
        <v>6.0000000000000006E-4</v>
      </c>
      <c r="S172" s="162">
        <v>0</v>
      </c>
      <c r="T172" s="163">
        <f t="shared" si="2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4" t="s">
        <v>452</v>
      </c>
      <c r="AT172" s="164" t="s">
        <v>181</v>
      </c>
      <c r="AU172" s="164" t="s">
        <v>145</v>
      </c>
      <c r="AY172" s="18" t="s">
        <v>137</v>
      </c>
      <c r="BE172" s="165">
        <f t="shared" si="24"/>
        <v>0</v>
      </c>
      <c r="BF172" s="165">
        <f t="shared" si="25"/>
        <v>0</v>
      </c>
      <c r="BG172" s="165">
        <f t="shared" si="26"/>
        <v>0</v>
      </c>
      <c r="BH172" s="165">
        <f t="shared" si="27"/>
        <v>0</v>
      </c>
      <c r="BI172" s="165">
        <f t="shared" si="28"/>
        <v>0</v>
      </c>
      <c r="BJ172" s="18" t="s">
        <v>145</v>
      </c>
      <c r="BK172" s="165">
        <f t="shared" si="29"/>
        <v>0</v>
      </c>
      <c r="BL172" s="18" t="s">
        <v>413</v>
      </c>
      <c r="BM172" s="164" t="s">
        <v>925</v>
      </c>
    </row>
    <row r="173" spans="1:65" s="2" customFormat="1" ht="24.2" customHeight="1">
      <c r="A173" s="33"/>
      <c r="B173" s="151"/>
      <c r="C173" s="152" t="s">
        <v>926</v>
      </c>
      <c r="D173" s="152" t="s">
        <v>140</v>
      </c>
      <c r="E173" s="153" t="s">
        <v>927</v>
      </c>
      <c r="F173" s="154" t="s">
        <v>928</v>
      </c>
      <c r="G173" s="155" t="s">
        <v>215</v>
      </c>
      <c r="H173" s="156">
        <v>1</v>
      </c>
      <c r="I173" s="157"/>
      <c r="J173" s="158">
        <f t="shared" si="20"/>
        <v>0</v>
      </c>
      <c r="K173" s="159"/>
      <c r="L173" s="34"/>
      <c r="M173" s="160" t="s">
        <v>1</v>
      </c>
      <c r="N173" s="161" t="s">
        <v>41</v>
      </c>
      <c r="O173" s="62"/>
      <c r="P173" s="162">
        <f t="shared" si="21"/>
        <v>0</v>
      </c>
      <c r="Q173" s="162">
        <v>6.0000000000000002E-5</v>
      </c>
      <c r="R173" s="162">
        <f t="shared" si="22"/>
        <v>6.0000000000000002E-5</v>
      </c>
      <c r="S173" s="162">
        <v>0</v>
      </c>
      <c r="T173" s="163">
        <f t="shared" si="2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4" t="s">
        <v>413</v>
      </c>
      <c r="AT173" s="164" t="s">
        <v>140</v>
      </c>
      <c r="AU173" s="164" t="s">
        <v>145</v>
      </c>
      <c r="AY173" s="18" t="s">
        <v>137</v>
      </c>
      <c r="BE173" s="165">
        <f t="shared" si="24"/>
        <v>0</v>
      </c>
      <c r="BF173" s="165">
        <f t="shared" si="25"/>
        <v>0</v>
      </c>
      <c r="BG173" s="165">
        <f t="shared" si="26"/>
        <v>0</v>
      </c>
      <c r="BH173" s="165">
        <f t="shared" si="27"/>
        <v>0</v>
      </c>
      <c r="BI173" s="165">
        <f t="shared" si="28"/>
        <v>0</v>
      </c>
      <c r="BJ173" s="18" t="s">
        <v>145</v>
      </c>
      <c r="BK173" s="165">
        <f t="shared" si="29"/>
        <v>0</v>
      </c>
      <c r="BL173" s="18" t="s">
        <v>413</v>
      </c>
      <c r="BM173" s="164" t="s">
        <v>929</v>
      </c>
    </row>
    <row r="174" spans="1:65" s="2" customFormat="1" ht="16.5" customHeight="1">
      <c r="A174" s="33"/>
      <c r="B174" s="151"/>
      <c r="C174" s="190" t="s">
        <v>930</v>
      </c>
      <c r="D174" s="190" t="s">
        <v>181</v>
      </c>
      <c r="E174" s="191" t="s">
        <v>931</v>
      </c>
      <c r="F174" s="192" t="s">
        <v>932</v>
      </c>
      <c r="G174" s="193" t="s">
        <v>215</v>
      </c>
      <c r="H174" s="194">
        <v>1</v>
      </c>
      <c r="I174" s="195"/>
      <c r="J174" s="196">
        <f t="shared" si="20"/>
        <v>0</v>
      </c>
      <c r="K174" s="197"/>
      <c r="L174" s="198"/>
      <c r="M174" s="199" t="s">
        <v>1</v>
      </c>
      <c r="N174" s="200" t="s">
        <v>41</v>
      </c>
      <c r="O174" s="62"/>
      <c r="P174" s="162">
        <f t="shared" si="21"/>
        <v>0</v>
      </c>
      <c r="Q174" s="162">
        <v>2.3500000000000001E-3</v>
      </c>
      <c r="R174" s="162">
        <f t="shared" si="22"/>
        <v>2.3500000000000001E-3</v>
      </c>
      <c r="S174" s="162">
        <v>0</v>
      </c>
      <c r="T174" s="163">
        <f t="shared" si="2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4" t="s">
        <v>452</v>
      </c>
      <c r="AT174" s="164" t="s">
        <v>181</v>
      </c>
      <c r="AU174" s="164" t="s">
        <v>145</v>
      </c>
      <c r="AY174" s="18" t="s">
        <v>137</v>
      </c>
      <c r="BE174" s="165">
        <f t="shared" si="24"/>
        <v>0</v>
      </c>
      <c r="BF174" s="165">
        <f t="shared" si="25"/>
        <v>0</v>
      </c>
      <c r="BG174" s="165">
        <f t="shared" si="26"/>
        <v>0</v>
      </c>
      <c r="BH174" s="165">
        <f t="shared" si="27"/>
        <v>0</v>
      </c>
      <c r="BI174" s="165">
        <f t="shared" si="28"/>
        <v>0</v>
      </c>
      <c r="BJ174" s="18" t="s">
        <v>145</v>
      </c>
      <c r="BK174" s="165">
        <f t="shared" si="29"/>
        <v>0</v>
      </c>
      <c r="BL174" s="18" t="s">
        <v>413</v>
      </c>
      <c r="BM174" s="164" t="s">
        <v>933</v>
      </c>
    </row>
    <row r="175" spans="1:65" s="2" customFormat="1" ht="24.2" customHeight="1">
      <c r="A175" s="33"/>
      <c r="B175" s="151"/>
      <c r="C175" s="152" t="s">
        <v>934</v>
      </c>
      <c r="D175" s="152" t="s">
        <v>140</v>
      </c>
      <c r="E175" s="153" t="s">
        <v>935</v>
      </c>
      <c r="F175" s="154" t="s">
        <v>936</v>
      </c>
      <c r="G175" s="155" t="s">
        <v>937</v>
      </c>
      <c r="H175" s="156">
        <v>1</v>
      </c>
      <c r="I175" s="157"/>
      <c r="J175" s="158">
        <f t="shared" si="20"/>
        <v>0</v>
      </c>
      <c r="K175" s="159"/>
      <c r="L175" s="34"/>
      <c r="M175" s="160" t="s">
        <v>1</v>
      </c>
      <c r="N175" s="161" t="s">
        <v>41</v>
      </c>
      <c r="O175" s="62"/>
      <c r="P175" s="162">
        <f t="shared" si="21"/>
        <v>0</v>
      </c>
      <c r="Q175" s="162">
        <v>2.5999999999999998E-4</v>
      </c>
      <c r="R175" s="162">
        <f t="shared" si="22"/>
        <v>2.5999999999999998E-4</v>
      </c>
      <c r="S175" s="162">
        <v>0</v>
      </c>
      <c r="T175" s="163">
        <f t="shared" si="2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4" t="s">
        <v>413</v>
      </c>
      <c r="AT175" s="164" t="s">
        <v>140</v>
      </c>
      <c r="AU175" s="164" t="s">
        <v>145</v>
      </c>
      <c r="AY175" s="18" t="s">
        <v>137</v>
      </c>
      <c r="BE175" s="165">
        <f t="shared" si="24"/>
        <v>0</v>
      </c>
      <c r="BF175" s="165">
        <f t="shared" si="25"/>
        <v>0</v>
      </c>
      <c r="BG175" s="165">
        <f t="shared" si="26"/>
        <v>0</v>
      </c>
      <c r="BH175" s="165">
        <f t="shared" si="27"/>
        <v>0</v>
      </c>
      <c r="BI175" s="165">
        <f t="shared" si="28"/>
        <v>0</v>
      </c>
      <c r="BJ175" s="18" t="s">
        <v>145</v>
      </c>
      <c r="BK175" s="165">
        <f t="shared" si="29"/>
        <v>0</v>
      </c>
      <c r="BL175" s="18" t="s">
        <v>413</v>
      </c>
      <c r="BM175" s="164" t="s">
        <v>938</v>
      </c>
    </row>
    <row r="176" spans="1:65" s="2" customFormat="1" ht="21.75" customHeight="1">
      <c r="A176" s="33"/>
      <c r="B176" s="151"/>
      <c r="C176" s="190" t="s">
        <v>939</v>
      </c>
      <c r="D176" s="190" t="s">
        <v>181</v>
      </c>
      <c r="E176" s="191" t="s">
        <v>940</v>
      </c>
      <c r="F176" s="192" t="s">
        <v>941</v>
      </c>
      <c r="G176" s="193" t="s">
        <v>215</v>
      </c>
      <c r="H176" s="194">
        <v>1</v>
      </c>
      <c r="I176" s="195"/>
      <c r="J176" s="196">
        <f t="shared" si="20"/>
        <v>0</v>
      </c>
      <c r="K176" s="197"/>
      <c r="L176" s="198"/>
      <c r="M176" s="199" t="s">
        <v>1</v>
      </c>
      <c r="N176" s="200" t="s">
        <v>41</v>
      </c>
      <c r="O176" s="62"/>
      <c r="P176" s="162">
        <f t="shared" si="21"/>
        <v>0</v>
      </c>
      <c r="Q176" s="162">
        <v>1.8499999999999999E-2</v>
      </c>
      <c r="R176" s="162">
        <f t="shared" si="22"/>
        <v>1.8499999999999999E-2</v>
      </c>
      <c r="S176" s="162">
        <v>0</v>
      </c>
      <c r="T176" s="163">
        <f t="shared" si="2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4" t="s">
        <v>452</v>
      </c>
      <c r="AT176" s="164" t="s">
        <v>181</v>
      </c>
      <c r="AU176" s="164" t="s">
        <v>145</v>
      </c>
      <c r="AY176" s="18" t="s">
        <v>137</v>
      </c>
      <c r="BE176" s="165">
        <f t="shared" si="24"/>
        <v>0</v>
      </c>
      <c r="BF176" s="165">
        <f t="shared" si="25"/>
        <v>0</v>
      </c>
      <c r="BG176" s="165">
        <f t="shared" si="26"/>
        <v>0</v>
      </c>
      <c r="BH176" s="165">
        <f t="shared" si="27"/>
        <v>0</v>
      </c>
      <c r="BI176" s="165">
        <f t="shared" si="28"/>
        <v>0</v>
      </c>
      <c r="BJ176" s="18" t="s">
        <v>145</v>
      </c>
      <c r="BK176" s="165">
        <f t="shared" si="29"/>
        <v>0</v>
      </c>
      <c r="BL176" s="18" t="s">
        <v>413</v>
      </c>
      <c r="BM176" s="164" t="s">
        <v>942</v>
      </c>
    </row>
    <row r="177" spans="1:65" s="2" customFormat="1" ht="16.5" customHeight="1">
      <c r="A177" s="33"/>
      <c r="B177" s="151"/>
      <c r="C177" s="152" t="s">
        <v>943</v>
      </c>
      <c r="D177" s="152" t="s">
        <v>140</v>
      </c>
      <c r="E177" s="153" t="s">
        <v>944</v>
      </c>
      <c r="F177" s="154" t="s">
        <v>945</v>
      </c>
      <c r="G177" s="155" t="s">
        <v>215</v>
      </c>
      <c r="H177" s="156">
        <v>1</v>
      </c>
      <c r="I177" s="157"/>
      <c r="J177" s="158">
        <f t="shared" si="20"/>
        <v>0</v>
      </c>
      <c r="K177" s="159"/>
      <c r="L177" s="34"/>
      <c r="M177" s="160" t="s">
        <v>1</v>
      </c>
      <c r="N177" s="161" t="s">
        <v>41</v>
      </c>
      <c r="O177" s="62"/>
      <c r="P177" s="162">
        <f t="shared" si="21"/>
        <v>0</v>
      </c>
      <c r="Q177" s="162">
        <v>0</v>
      </c>
      <c r="R177" s="162">
        <f t="shared" si="22"/>
        <v>0</v>
      </c>
      <c r="S177" s="162">
        <v>0</v>
      </c>
      <c r="T177" s="163">
        <f t="shared" si="2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4" t="s">
        <v>413</v>
      </c>
      <c r="AT177" s="164" t="s">
        <v>140</v>
      </c>
      <c r="AU177" s="164" t="s">
        <v>145</v>
      </c>
      <c r="AY177" s="18" t="s">
        <v>137</v>
      </c>
      <c r="BE177" s="165">
        <f t="shared" si="24"/>
        <v>0</v>
      </c>
      <c r="BF177" s="165">
        <f t="shared" si="25"/>
        <v>0</v>
      </c>
      <c r="BG177" s="165">
        <f t="shared" si="26"/>
        <v>0</v>
      </c>
      <c r="BH177" s="165">
        <f t="shared" si="27"/>
        <v>0</v>
      </c>
      <c r="BI177" s="165">
        <f t="shared" si="28"/>
        <v>0</v>
      </c>
      <c r="BJ177" s="18" t="s">
        <v>145</v>
      </c>
      <c r="BK177" s="165">
        <f t="shared" si="29"/>
        <v>0</v>
      </c>
      <c r="BL177" s="18" t="s">
        <v>413</v>
      </c>
      <c r="BM177" s="164" t="s">
        <v>946</v>
      </c>
    </row>
    <row r="178" spans="1:65" s="2" customFormat="1" ht="16.5" customHeight="1">
      <c r="A178" s="33"/>
      <c r="B178" s="151"/>
      <c r="C178" s="190" t="s">
        <v>947</v>
      </c>
      <c r="D178" s="190" t="s">
        <v>181</v>
      </c>
      <c r="E178" s="191" t="s">
        <v>948</v>
      </c>
      <c r="F178" s="192" t="s">
        <v>949</v>
      </c>
      <c r="G178" s="193" t="s">
        <v>215</v>
      </c>
      <c r="H178" s="194">
        <v>1</v>
      </c>
      <c r="I178" s="195"/>
      <c r="J178" s="196">
        <f t="shared" si="20"/>
        <v>0</v>
      </c>
      <c r="K178" s="197"/>
      <c r="L178" s="198"/>
      <c r="M178" s="199" t="s">
        <v>1</v>
      </c>
      <c r="N178" s="200" t="s">
        <v>41</v>
      </c>
      <c r="O178" s="62"/>
      <c r="P178" s="162">
        <f t="shared" si="21"/>
        <v>0</v>
      </c>
      <c r="Q178" s="162">
        <v>1.2E-2</v>
      </c>
      <c r="R178" s="162">
        <f t="shared" si="22"/>
        <v>1.2E-2</v>
      </c>
      <c r="S178" s="162">
        <v>0</v>
      </c>
      <c r="T178" s="163">
        <f t="shared" si="23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4" t="s">
        <v>452</v>
      </c>
      <c r="AT178" s="164" t="s">
        <v>181</v>
      </c>
      <c r="AU178" s="164" t="s">
        <v>145</v>
      </c>
      <c r="AY178" s="18" t="s">
        <v>137</v>
      </c>
      <c r="BE178" s="165">
        <f t="shared" si="24"/>
        <v>0</v>
      </c>
      <c r="BF178" s="165">
        <f t="shared" si="25"/>
        <v>0</v>
      </c>
      <c r="BG178" s="165">
        <f t="shared" si="26"/>
        <v>0</v>
      </c>
      <c r="BH178" s="165">
        <f t="shared" si="27"/>
        <v>0</v>
      </c>
      <c r="BI178" s="165">
        <f t="shared" si="28"/>
        <v>0</v>
      </c>
      <c r="BJ178" s="18" t="s">
        <v>145</v>
      </c>
      <c r="BK178" s="165">
        <f t="shared" si="29"/>
        <v>0</v>
      </c>
      <c r="BL178" s="18" t="s">
        <v>413</v>
      </c>
      <c r="BM178" s="164" t="s">
        <v>950</v>
      </c>
    </row>
    <row r="179" spans="1:65" s="2" customFormat="1" ht="16.5" customHeight="1">
      <c r="A179" s="33"/>
      <c r="B179" s="151"/>
      <c r="C179" s="152" t="s">
        <v>652</v>
      </c>
      <c r="D179" s="152" t="s">
        <v>140</v>
      </c>
      <c r="E179" s="153" t="s">
        <v>951</v>
      </c>
      <c r="F179" s="154" t="s">
        <v>952</v>
      </c>
      <c r="G179" s="155" t="s">
        <v>379</v>
      </c>
      <c r="H179" s="156">
        <v>170</v>
      </c>
      <c r="I179" s="157"/>
      <c r="J179" s="158">
        <f t="shared" si="20"/>
        <v>0</v>
      </c>
      <c r="K179" s="159"/>
      <c r="L179" s="34"/>
      <c r="M179" s="160" t="s">
        <v>1</v>
      </c>
      <c r="N179" s="161" t="s">
        <v>41</v>
      </c>
      <c r="O179" s="62"/>
      <c r="P179" s="162">
        <f t="shared" si="21"/>
        <v>0</v>
      </c>
      <c r="Q179" s="162">
        <v>1.8239999999999999E-2</v>
      </c>
      <c r="R179" s="162">
        <f t="shared" si="22"/>
        <v>3.1008</v>
      </c>
      <c r="S179" s="162">
        <v>0</v>
      </c>
      <c r="T179" s="163">
        <f t="shared" si="23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4" t="s">
        <v>144</v>
      </c>
      <c r="AT179" s="164" t="s">
        <v>140</v>
      </c>
      <c r="AU179" s="164" t="s">
        <v>145</v>
      </c>
      <c r="AY179" s="18" t="s">
        <v>137</v>
      </c>
      <c r="BE179" s="165">
        <f t="shared" si="24"/>
        <v>0</v>
      </c>
      <c r="BF179" s="165">
        <f t="shared" si="25"/>
        <v>0</v>
      </c>
      <c r="BG179" s="165">
        <f t="shared" si="26"/>
        <v>0</v>
      </c>
      <c r="BH179" s="165">
        <f t="shared" si="27"/>
        <v>0</v>
      </c>
      <c r="BI179" s="165">
        <f t="shared" si="28"/>
        <v>0</v>
      </c>
      <c r="BJ179" s="18" t="s">
        <v>145</v>
      </c>
      <c r="BK179" s="165">
        <f t="shared" si="29"/>
        <v>0</v>
      </c>
      <c r="BL179" s="18" t="s">
        <v>144</v>
      </c>
      <c r="BM179" s="164" t="s">
        <v>953</v>
      </c>
    </row>
    <row r="180" spans="1:65" s="2" customFormat="1" ht="24.2" customHeight="1">
      <c r="A180" s="33"/>
      <c r="B180" s="151"/>
      <c r="C180" s="152" t="s">
        <v>656</v>
      </c>
      <c r="D180" s="152" t="s">
        <v>140</v>
      </c>
      <c r="E180" s="153" t="s">
        <v>954</v>
      </c>
      <c r="F180" s="154" t="s">
        <v>955</v>
      </c>
      <c r="G180" s="155" t="s">
        <v>379</v>
      </c>
      <c r="H180" s="156">
        <v>170</v>
      </c>
      <c r="I180" s="157"/>
      <c r="J180" s="158">
        <f t="shared" si="20"/>
        <v>0</v>
      </c>
      <c r="K180" s="159"/>
      <c r="L180" s="34"/>
      <c r="M180" s="160" t="s">
        <v>1</v>
      </c>
      <c r="N180" s="161" t="s">
        <v>41</v>
      </c>
      <c r="O180" s="62"/>
      <c r="P180" s="162">
        <f t="shared" si="21"/>
        <v>0</v>
      </c>
      <c r="Q180" s="162">
        <v>9.6000000000000002E-4</v>
      </c>
      <c r="R180" s="162">
        <f t="shared" si="22"/>
        <v>0.16320000000000001</v>
      </c>
      <c r="S180" s="162">
        <v>0</v>
      </c>
      <c r="T180" s="163">
        <f t="shared" si="23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4" t="s">
        <v>144</v>
      </c>
      <c r="AT180" s="164" t="s">
        <v>140</v>
      </c>
      <c r="AU180" s="164" t="s">
        <v>145</v>
      </c>
      <c r="AY180" s="18" t="s">
        <v>137</v>
      </c>
      <c r="BE180" s="165">
        <f t="shared" si="24"/>
        <v>0</v>
      </c>
      <c r="BF180" s="165">
        <f t="shared" si="25"/>
        <v>0</v>
      </c>
      <c r="BG180" s="165">
        <f t="shared" si="26"/>
        <v>0</v>
      </c>
      <c r="BH180" s="165">
        <f t="shared" si="27"/>
        <v>0</v>
      </c>
      <c r="BI180" s="165">
        <f t="shared" si="28"/>
        <v>0</v>
      </c>
      <c r="BJ180" s="18" t="s">
        <v>145</v>
      </c>
      <c r="BK180" s="165">
        <f t="shared" si="29"/>
        <v>0</v>
      </c>
      <c r="BL180" s="18" t="s">
        <v>144</v>
      </c>
      <c r="BM180" s="164" t="s">
        <v>956</v>
      </c>
    </row>
    <row r="181" spans="1:65" s="2" customFormat="1" ht="24.2" customHeight="1">
      <c r="A181" s="33"/>
      <c r="B181" s="151"/>
      <c r="C181" s="152" t="s">
        <v>660</v>
      </c>
      <c r="D181" s="152" t="s">
        <v>140</v>
      </c>
      <c r="E181" s="153" t="s">
        <v>957</v>
      </c>
      <c r="F181" s="154" t="s">
        <v>958</v>
      </c>
      <c r="G181" s="155" t="s">
        <v>461</v>
      </c>
      <c r="H181" s="209"/>
      <c r="I181" s="157"/>
      <c r="J181" s="158">
        <f t="shared" si="20"/>
        <v>0</v>
      </c>
      <c r="K181" s="159"/>
      <c r="L181" s="34"/>
      <c r="M181" s="160" t="s">
        <v>1</v>
      </c>
      <c r="N181" s="161" t="s">
        <v>41</v>
      </c>
      <c r="O181" s="62"/>
      <c r="P181" s="162">
        <f t="shared" si="21"/>
        <v>0</v>
      </c>
      <c r="Q181" s="162">
        <v>0</v>
      </c>
      <c r="R181" s="162">
        <f t="shared" si="22"/>
        <v>0</v>
      </c>
      <c r="S181" s="162">
        <v>0</v>
      </c>
      <c r="T181" s="163">
        <f t="shared" si="23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4" t="s">
        <v>413</v>
      </c>
      <c r="AT181" s="164" t="s">
        <v>140</v>
      </c>
      <c r="AU181" s="164" t="s">
        <v>145</v>
      </c>
      <c r="AY181" s="18" t="s">
        <v>137</v>
      </c>
      <c r="BE181" s="165">
        <f t="shared" si="24"/>
        <v>0</v>
      </c>
      <c r="BF181" s="165">
        <f t="shared" si="25"/>
        <v>0</v>
      </c>
      <c r="BG181" s="165">
        <f t="shared" si="26"/>
        <v>0</v>
      </c>
      <c r="BH181" s="165">
        <f t="shared" si="27"/>
        <v>0</v>
      </c>
      <c r="BI181" s="165">
        <f t="shared" si="28"/>
        <v>0</v>
      </c>
      <c r="BJ181" s="18" t="s">
        <v>145</v>
      </c>
      <c r="BK181" s="165">
        <f t="shared" si="29"/>
        <v>0</v>
      </c>
      <c r="BL181" s="18" t="s">
        <v>413</v>
      </c>
      <c r="BM181" s="164" t="s">
        <v>959</v>
      </c>
    </row>
    <row r="182" spans="1:65" s="12" customFormat="1" ht="22.9" customHeight="1">
      <c r="B182" s="138"/>
      <c r="D182" s="139" t="s">
        <v>74</v>
      </c>
      <c r="E182" s="149" t="s">
        <v>960</v>
      </c>
      <c r="F182" s="149" t="s">
        <v>961</v>
      </c>
      <c r="I182" s="141"/>
      <c r="J182" s="150">
        <f>BK182</f>
        <v>0</v>
      </c>
      <c r="L182" s="138"/>
      <c r="M182" s="143"/>
      <c r="N182" s="144"/>
      <c r="O182" s="144"/>
      <c r="P182" s="145">
        <f>SUM(P183:P224)</f>
        <v>0</v>
      </c>
      <c r="Q182" s="144"/>
      <c r="R182" s="145">
        <f>SUM(R183:R224)</f>
        <v>0.47724000000000022</v>
      </c>
      <c r="S182" s="144"/>
      <c r="T182" s="146">
        <f>SUM(T183:T224)</f>
        <v>0</v>
      </c>
      <c r="AR182" s="139" t="s">
        <v>145</v>
      </c>
      <c r="AT182" s="147" t="s">
        <v>74</v>
      </c>
      <c r="AU182" s="147" t="s">
        <v>82</v>
      </c>
      <c r="AY182" s="139" t="s">
        <v>137</v>
      </c>
      <c r="BK182" s="148">
        <f>SUM(BK183:BK224)</f>
        <v>0</v>
      </c>
    </row>
    <row r="183" spans="1:65" s="2" customFormat="1" ht="24.2" customHeight="1">
      <c r="A183" s="33"/>
      <c r="B183" s="151"/>
      <c r="C183" s="152" t="s">
        <v>176</v>
      </c>
      <c r="D183" s="152" t="s">
        <v>140</v>
      </c>
      <c r="E183" s="153" t="s">
        <v>962</v>
      </c>
      <c r="F183" s="154" t="s">
        <v>963</v>
      </c>
      <c r="G183" s="155" t="s">
        <v>215</v>
      </c>
      <c r="H183" s="156">
        <v>7</v>
      </c>
      <c r="I183" s="157"/>
      <c r="J183" s="158">
        <f t="shared" ref="J183:J224" si="30">ROUND(I183*H183,2)</f>
        <v>0</v>
      </c>
      <c r="K183" s="159"/>
      <c r="L183" s="34"/>
      <c r="M183" s="160" t="s">
        <v>1</v>
      </c>
      <c r="N183" s="161" t="s">
        <v>41</v>
      </c>
      <c r="O183" s="62"/>
      <c r="P183" s="162">
        <f t="shared" ref="P183:P224" si="31">O183*H183</f>
        <v>0</v>
      </c>
      <c r="Q183" s="162">
        <v>7.2999999999999996E-4</v>
      </c>
      <c r="R183" s="162">
        <f t="shared" ref="R183:R224" si="32">Q183*H183</f>
        <v>5.11E-3</v>
      </c>
      <c r="S183" s="162">
        <v>0</v>
      </c>
      <c r="T183" s="163">
        <f t="shared" ref="T183:T224" si="33"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4" t="s">
        <v>413</v>
      </c>
      <c r="AT183" s="164" t="s">
        <v>140</v>
      </c>
      <c r="AU183" s="164" t="s">
        <v>145</v>
      </c>
      <c r="AY183" s="18" t="s">
        <v>137</v>
      </c>
      <c r="BE183" s="165">
        <f t="shared" ref="BE183:BE224" si="34">IF(N183="základná",J183,0)</f>
        <v>0</v>
      </c>
      <c r="BF183" s="165">
        <f t="shared" ref="BF183:BF224" si="35">IF(N183="znížená",J183,0)</f>
        <v>0</v>
      </c>
      <c r="BG183" s="165">
        <f t="shared" ref="BG183:BG224" si="36">IF(N183="zákl. prenesená",J183,0)</f>
        <v>0</v>
      </c>
      <c r="BH183" s="165">
        <f t="shared" ref="BH183:BH224" si="37">IF(N183="zníž. prenesená",J183,0)</f>
        <v>0</v>
      </c>
      <c r="BI183" s="165">
        <f t="shared" ref="BI183:BI224" si="38">IF(N183="nulová",J183,0)</f>
        <v>0</v>
      </c>
      <c r="BJ183" s="18" t="s">
        <v>145</v>
      </c>
      <c r="BK183" s="165">
        <f t="shared" ref="BK183:BK224" si="39">ROUND(I183*H183,2)</f>
        <v>0</v>
      </c>
      <c r="BL183" s="18" t="s">
        <v>413</v>
      </c>
      <c r="BM183" s="164" t="s">
        <v>964</v>
      </c>
    </row>
    <row r="184" spans="1:65" s="2" customFormat="1" ht="24.2" customHeight="1">
      <c r="A184" s="33"/>
      <c r="B184" s="151"/>
      <c r="C184" s="190" t="s">
        <v>180</v>
      </c>
      <c r="D184" s="190" t="s">
        <v>181</v>
      </c>
      <c r="E184" s="191" t="s">
        <v>965</v>
      </c>
      <c r="F184" s="192" t="s">
        <v>966</v>
      </c>
      <c r="G184" s="193" t="s">
        <v>215</v>
      </c>
      <c r="H184" s="194">
        <v>6</v>
      </c>
      <c r="I184" s="195"/>
      <c r="J184" s="196">
        <f t="shared" si="30"/>
        <v>0</v>
      </c>
      <c r="K184" s="197"/>
      <c r="L184" s="198"/>
      <c r="M184" s="199" t="s">
        <v>1</v>
      </c>
      <c r="N184" s="200" t="s">
        <v>41</v>
      </c>
      <c r="O184" s="62"/>
      <c r="P184" s="162">
        <f t="shared" si="31"/>
        <v>0</v>
      </c>
      <c r="Q184" s="162">
        <v>1.9300000000000001E-2</v>
      </c>
      <c r="R184" s="162">
        <f t="shared" si="32"/>
        <v>0.11580000000000001</v>
      </c>
      <c r="S184" s="162">
        <v>0</v>
      </c>
      <c r="T184" s="163">
        <f t="shared" si="33"/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4" t="s">
        <v>452</v>
      </c>
      <c r="AT184" s="164" t="s">
        <v>181</v>
      </c>
      <c r="AU184" s="164" t="s">
        <v>145</v>
      </c>
      <c r="AY184" s="18" t="s">
        <v>137</v>
      </c>
      <c r="BE184" s="165">
        <f t="shared" si="34"/>
        <v>0</v>
      </c>
      <c r="BF184" s="165">
        <f t="shared" si="35"/>
        <v>0</v>
      </c>
      <c r="BG184" s="165">
        <f t="shared" si="36"/>
        <v>0</v>
      </c>
      <c r="BH184" s="165">
        <f t="shared" si="37"/>
        <v>0</v>
      </c>
      <c r="BI184" s="165">
        <f t="shared" si="38"/>
        <v>0</v>
      </c>
      <c r="BJ184" s="18" t="s">
        <v>145</v>
      </c>
      <c r="BK184" s="165">
        <f t="shared" si="39"/>
        <v>0</v>
      </c>
      <c r="BL184" s="18" t="s">
        <v>413</v>
      </c>
      <c r="BM184" s="164" t="s">
        <v>967</v>
      </c>
    </row>
    <row r="185" spans="1:65" s="2" customFormat="1" ht="24.2" customHeight="1">
      <c r="A185" s="33"/>
      <c r="B185" s="151"/>
      <c r="C185" s="190" t="s">
        <v>968</v>
      </c>
      <c r="D185" s="190" t="s">
        <v>181</v>
      </c>
      <c r="E185" s="191" t="s">
        <v>969</v>
      </c>
      <c r="F185" s="192" t="s">
        <v>970</v>
      </c>
      <c r="G185" s="193" t="s">
        <v>215</v>
      </c>
      <c r="H185" s="194">
        <v>1</v>
      </c>
      <c r="I185" s="195"/>
      <c r="J185" s="196">
        <f t="shared" si="30"/>
        <v>0</v>
      </c>
      <c r="K185" s="197"/>
      <c r="L185" s="198"/>
      <c r="M185" s="199" t="s">
        <v>1</v>
      </c>
      <c r="N185" s="200" t="s">
        <v>41</v>
      </c>
      <c r="O185" s="62"/>
      <c r="P185" s="162">
        <f t="shared" si="31"/>
        <v>0</v>
      </c>
      <c r="Q185" s="162">
        <v>1.9300000000000001E-2</v>
      </c>
      <c r="R185" s="162">
        <f t="shared" si="32"/>
        <v>1.9300000000000001E-2</v>
      </c>
      <c r="S185" s="162">
        <v>0</v>
      </c>
      <c r="T185" s="163">
        <f t="shared" si="33"/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4" t="s">
        <v>452</v>
      </c>
      <c r="AT185" s="164" t="s">
        <v>181</v>
      </c>
      <c r="AU185" s="164" t="s">
        <v>145</v>
      </c>
      <c r="AY185" s="18" t="s">
        <v>137</v>
      </c>
      <c r="BE185" s="165">
        <f t="shared" si="34"/>
        <v>0</v>
      </c>
      <c r="BF185" s="165">
        <f t="shared" si="35"/>
        <v>0</v>
      </c>
      <c r="BG185" s="165">
        <f t="shared" si="36"/>
        <v>0</v>
      </c>
      <c r="BH185" s="165">
        <f t="shared" si="37"/>
        <v>0</v>
      </c>
      <c r="BI185" s="165">
        <f t="shared" si="38"/>
        <v>0</v>
      </c>
      <c r="BJ185" s="18" t="s">
        <v>145</v>
      </c>
      <c r="BK185" s="165">
        <f t="shared" si="39"/>
        <v>0</v>
      </c>
      <c r="BL185" s="18" t="s">
        <v>413</v>
      </c>
      <c r="BM185" s="164" t="s">
        <v>971</v>
      </c>
    </row>
    <row r="186" spans="1:65" s="2" customFormat="1" ht="21.75" customHeight="1">
      <c r="A186" s="33"/>
      <c r="B186" s="151"/>
      <c r="C186" s="152" t="s">
        <v>491</v>
      </c>
      <c r="D186" s="152" t="s">
        <v>140</v>
      </c>
      <c r="E186" s="153" t="s">
        <v>972</v>
      </c>
      <c r="F186" s="154" t="s">
        <v>973</v>
      </c>
      <c r="G186" s="155" t="s">
        <v>215</v>
      </c>
      <c r="H186" s="156">
        <v>3</v>
      </c>
      <c r="I186" s="157"/>
      <c r="J186" s="158">
        <f t="shared" si="30"/>
        <v>0</v>
      </c>
      <c r="K186" s="159"/>
      <c r="L186" s="34"/>
      <c r="M186" s="160" t="s">
        <v>1</v>
      </c>
      <c r="N186" s="161" t="s">
        <v>41</v>
      </c>
      <c r="O186" s="62"/>
      <c r="P186" s="162">
        <f t="shared" si="31"/>
        <v>0</v>
      </c>
      <c r="Q186" s="162">
        <v>1.1E-4</v>
      </c>
      <c r="R186" s="162">
        <f t="shared" si="32"/>
        <v>3.3E-4</v>
      </c>
      <c r="S186" s="162">
        <v>0</v>
      </c>
      <c r="T186" s="163">
        <f t="shared" si="33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4" t="s">
        <v>413</v>
      </c>
      <c r="AT186" s="164" t="s">
        <v>140</v>
      </c>
      <c r="AU186" s="164" t="s">
        <v>145</v>
      </c>
      <c r="AY186" s="18" t="s">
        <v>137</v>
      </c>
      <c r="BE186" s="165">
        <f t="shared" si="34"/>
        <v>0</v>
      </c>
      <c r="BF186" s="165">
        <f t="shared" si="35"/>
        <v>0</v>
      </c>
      <c r="BG186" s="165">
        <f t="shared" si="36"/>
        <v>0</v>
      </c>
      <c r="BH186" s="165">
        <f t="shared" si="37"/>
        <v>0</v>
      </c>
      <c r="BI186" s="165">
        <f t="shared" si="38"/>
        <v>0</v>
      </c>
      <c r="BJ186" s="18" t="s">
        <v>145</v>
      </c>
      <c r="BK186" s="165">
        <f t="shared" si="39"/>
        <v>0</v>
      </c>
      <c r="BL186" s="18" t="s">
        <v>413</v>
      </c>
      <c r="BM186" s="164" t="s">
        <v>974</v>
      </c>
    </row>
    <row r="187" spans="1:65" s="2" customFormat="1" ht="16.5" customHeight="1">
      <c r="A187" s="33"/>
      <c r="B187" s="151"/>
      <c r="C187" s="190" t="s">
        <v>975</v>
      </c>
      <c r="D187" s="190" t="s">
        <v>181</v>
      </c>
      <c r="E187" s="191" t="s">
        <v>976</v>
      </c>
      <c r="F187" s="192" t="s">
        <v>977</v>
      </c>
      <c r="G187" s="193" t="s">
        <v>215</v>
      </c>
      <c r="H187" s="194">
        <v>3</v>
      </c>
      <c r="I187" s="195"/>
      <c r="J187" s="196">
        <f t="shared" si="30"/>
        <v>0</v>
      </c>
      <c r="K187" s="197"/>
      <c r="L187" s="198"/>
      <c r="M187" s="199" t="s">
        <v>1</v>
      </c>
      <c r="N187" s="200" t="s">
        <v>41</v>
      </c>
      <c r="O187" s="62"/>
      <c r="P187" s="162">
        <f t="shared" si="31"/>
        <v>0</v>
      </c>
      <c r="Q187" s="162">
        <v>0.02</v>
      </c>
      <c r="R187" s="162">
        <f t="shared" si="32"/>
        <v>0.06</v>
      </c>
      <c r="S187" s="162">
        <v>0</v>
      </c>
      <c r="T187" s="163">
        <f t="shared" si="33"/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4" t="s">
        <v>452</v>
      </c>
      <c r="AT187" s="164" t="s">
        <v>181</v>
      </c>
      <c r="AU187" s="164" t="s">
        <v>145</v>
      </c>
      <c r="AY187" s="18" t="s">
        <v>137</v>
      </c>
      <c r="BE187" s="165">
        <f t="shared" si="34"/>
        <v>0</v>
      </c>
      <c r="BF187" s="165">
        <f t="shared" si="35"/>
        <v>0</v>
      </c>
      <c r="BG187" s="165">
        <f t="shared" si="36"/>
        <v>0</v>
      </c>
      <c r="BH187" s="165">
        <f t="shared" si="37"/>
        <v>0</v>
      </c>
      <c r="BI187" s="165">
        <f t="shared" si="38"/>
        <v>0</v>
      </c>
      <c r="BJ187" s="18" t="s">
        <v>145</v>
      </c>
      <c r="BK187" s="165">
        <f t="shared" si="39"/>
        <v>0</v>
      </c>
      <c r="BL187" s="18" t="s">
        <v>413</v>
      </c>
      <c r="BM187" s="164" t="s">
        <v>978</v>
      </c>
    </row>
    <row r="188" spans="1:65" s="2" customFormat="1" ht="16.5" customHeight="1">
      <c r="A188" s="33"/>
      <c r="B188" s="151"/>
      <c r="C188" s="152" t="s">
        <v>546</v>
      </c>
      <c r="D188" s="152" t="s">
        <v>140</v>
      </c>
      <c r="E188" s="153" t="s">
        <v>979</v>
      </c>
      <c r="F188" s="154" t="s">
        <v>980</v>
      </c>
      <c r="G188" s="155" t="s">
        <v>748</v>
      </c>
      <c r="H188" s="156">
        <v>7</v>
      </c>
      <c r="I188" s="157"/>
      <c r="J188" s="158">
        <f t="shared" si="30"/>
        <v>0</v>
      </c>
      <c r="K188" s="159"/>
      <c r="L188" s="34"/>
      <c r="M188" s="160" t="s">
        <v>1</v>
      </c>
      <c r="N188" s="161" t="s">
        <v>41</v>
      </c>
      <c r="O188" s="62"/>
      <c r="P188" s="162">
        <f t="shared" si="31"/>
        <v>0</v>
      </c>
      <c r="Q188" s="162">
        <v>0</v>
      </c>
      <c r="R188" s="162">
        <f t="shared" si="32"/>
        <v>0</v>
      </c>
      <c r="S188" s="162">
        <v>0</v>
      </c>
      <c r="T188" s="163">
        <f t="shared" si="33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4" t="s">
        <v>413</v>
      </c>
      <c r="AT188" s="164" t="s">
        <v>140</v>
      </c>
      <c r="AU188" s="164" t="s">
        <v>145</v>
      </c>
      <c r="AY188" s="18" t="s">
        <v>137</v>
      </c>
      <c r="BE188" s="165">
        <f t="shared" si="34"/>
        <v>0</v>
      </c>
      <c r="BF188" s="165">
        <f t="shared" si="35"/>
        <v>0</v>
      </c>
      <c r="BG188" s="165">
        <f t="shared" si="36"/>
        <v>0</v>
      </c>
      <c r="BH188" s="165">
        <f t="shared" si="37"/>
        <v>0</v>
      </c>
      <c r="BI188" s="165">
        <f t="shared" si="38"/>
        <v>0</v>
      </c>
      <c r="BJ188" s="18" t="s">
        <v>145</v>
      </c>
      <c r="BK188" s="165">
        <f t="shared" si="39"/>
        <v>0</v>
      </c>
      <c r="BL188" s="18" t="s">
        <v>413</v>
      </c>
      <c r="BM188" s="164" t="s">
        <v>981</v>
      </c>
    </row>
    <row r="189" spans="1:65" s="2" customFormat="1" ht="16.5" customHeight="1">
      <c r="A189" s="33"/>
      <c r="B189" s="151"/>
      <c r="C189" s="190" t="s">
        <v>530</v>
      </c>
      <c r="D189" s="190" t="s">
        <v>181</v>
      </c>
      <c r="E189" s="191" t="s">
        <v>982</v>
      </c>
      <c r="F189" s="192" t="s">
        <v>983</v>
      </c>
      <c r="G189" s="193" t="s">
        <v>215</v>
      </c>
      <c r="H189" s="194">
        <v>6</v>
      </c>
      <c r="I189" s="195"/>
      <c r="J189" s="196">
        <f t="shared" si="30"/>
        <v>0</v>
      </c>
      <c r="K189" s="197"/>
      <c r="L189" s="198"/>
      <c r="M189" s="199" t="s">
        <v>1</v>
      </c>
      <c r="N189" s="200" t="s">
        <v>41</v>
      </c>
      <c r="O189" s="62"/>
      <c r="P189" s="162">
        <f t="shared" si="31"/>
        <v>0</v>
      </c>
      <c r="Q189" s="162">
        <v>1.4999999999999999E-2</v>
      </c>
      <c r="R189" s="162">
        <f t="shared" si="32"/>
        <v>0.09</v>
      </c>
      <c r="S189" s="162">
        <v>0</v>
      </c>
      <c r="T189" s="163">
        <f t="shared" si="33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4" t="s">
        <v>452</v>
      </c>
      <c r="AT189" s="164" t="s">
        <v>181</v>
      </c>
      <c r="AU189" s="164" t="s">
        <v>145</v>
      </c>
      <c r="AY189" s="18" t="s">
        <v>137</v>
      </c>
      <c r="BE189" s="165">
        <f t="shared" si="34"/>
        <v>0</v>
      </c>
      <c r="BF189" s="165">
        <f t="shared" si="35"/>
        <v>0</v>
      </c>
      <c r="BG189" s="165">
        <f t="shared" si="36"/>
        <v>0</v>
      </c>
      <c r="BH189" s="165">
        <f t="shared" si="37"/>
        <v>0</v>
      </c>
      <c r="BI189" s="165">
        <f t="shared" si="38"/>
        <v>0</v>
      </c>
      <c r="BJ189" s="18" t="s">
        <v>145</v>
      </c>
      <c r="BK189" s="165">
        <f t="shared" si="39"/>
        <v>0</v>
      </c>
      <c r="BL189" s="18" t="s">
        <v>413</v>
      </c>
      <c r="BM189" s="164" t="s">
        <v>984</v>
      </c>
    </row>
    <row r="190" spans="1:65" s="2" customFormat="1" ht="16.5" customHeight="1">
      <c r="A190" s="33"/>
      <c r="B190" s="151"/>
      <c r="C190" s="190" t="s">
        <v>985</v>
      </c>
      <c r="D190" s="190" t="s">
        <v>181</v>
      </c>
      <c r="E190" s="191" t="s">
        <v>986</v>
      </c>
      <c r="F190" s="192" t="s">
        <v>987</v>
      </c>
      <c r="G190" s="193" t="s">
        <v>215</v>
      </c>
      <c r="H190" s="194">
        <v>1</v>
      </c>
      <c r="I190" s="195"/>
      <c r="J190" s="196">
        <f t="shared" si="30"/>
        <v>0</v>
      </c>
      <c r="K190" s="197"/>
      <c r="L190" s="198"/>
      <c r="M190" s="199" t="s">
        <v>1</v>
      </c>
      <c r="N190" s="200" t="s">
        <v>41</v>
      </c>
      <c r="O190" s="62"/>
      <c r="P190" s="162">
        <f t="shared" si="31"/>
        <v>0</v>
      </c>
      <c r="Q190" s="162">
        <v>1.4999999999999999E-2</v>
      </c>
      <c r="R190" s="162">
        <f t="shared" si="32"/>
        <v>1.4999999999999999E-2</v>
      </c>
      <c r="S190" s="162">
        <v>0</v>
      </c>
      <c r="T190" s="163">
        <f t="shared" si="33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4" t="s">
        <v>452</v>
      </c>
      <c r="AT190" s="164" t="s">
        <v>181</v>
      </c>
      <c r="AU190" s="164" t="s">
        <v>145</v>
      </c>
      <c r="AY190" s="18" t="s">
        <v>137</v>
      </c>
      <c r="BE190" s="165">
        <f t="shared" si="34"/>
        <v>0</v>
      </c>
      <c r="BF190" s="165">
        <f t="shared" si="35"/>
        <v>0</v>
      </c>
      <c r="BG190" s="165">
        <f t="shared" si="36"/>
        <v>0</v>
      </c>
      <c r="BH190" s="165">
        <f t="shared" si="37"/>
        <v>0</v>
      </c>
      <c r="BI190" s="165">
        <f t="shared" si="38"/>
        <v>0</v>
      </c>
      <c r="BJ190" s="18" t="s">
        <v>145</v>
      </c>
      <c r="BK190" s="165">
        <f t="shared" si="39"/>
        <v>0</v>
      </c>
      <c r="BL190" s="18" t="s">
        <v>413</v>
      </c>
      <c r="BM190" s="164" t="s">
        <v>988</v>
      </c>
    </row>
    <row r="191" spans="1:65" s="2" customFormat="1" ht="16.5" customHeight="1">
      <c r="A191" s="33"/>
      <c r="B191" s="151"/>
      <c r="C191" s="152" t="s">
        <v>441</v>
      </c>
      <c r="D191" s="152" t="s">
        <v>140</v>
      </c>
      <c r="E191" s="153" t="s">
        <v>989</v>
      </c>
      <c r="F191" s="154" t="s">
        <v>990</v>
      </c>
      <c r="G191" s="155" t="s">
        <v>215</v>
      </c>
      <c r="H191" s="156">
        <v>7</v>
      </c>
      <c r="I191" s="157"/>
      <c r="J191" s="158">
        <f t="shared" si="30"/>
        <v>0</v>
      </c>
      <c r="K191" s="159"/>
      <c r="L191" s="34"/>
      <c r="M191" s="160" t="s">
        <v>1</v>
      </c>
      <c r="N191" s="161" t="s">
        <v>41</v>
      </c>
      <c r="O191" s="62"/>
      <c r="P191" s="162">
        <f t="shared" si="31"/>
        <v>0</v>
      </c>
      <c r="Q191" s="162">
        <v>0</v>
      </c>
      <c r="R191" s="162">
        <f t="shared" si="32"/>
        <v>0</v>
      </c>
      <c r="S191" s="162">
        <v>0</v>
      </c>
      <c r="T191" s="163">
        <f t="shared" si="33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4" t="s">
        <v>413</v>
      </c>
      <c r="AT191" s="164" t="s">
        <v>140</v>
      </c>
      <c r="AU191" s="164" t="s">
        <v>145</v>
      </c>
      <c r="AY191" s="18" t="s">
        <v>137</v>
      </c>
      <c r="BE191" s="165">
        <f t="shared" si="34"/>
        <v>0</v>
      </c>
      <c r="BF191" s="165">
        <f t="shared" si="35"/>
        <v>0</v>
      </c>
      <c r="BG191" s="165">
        <f t="shared" si="36"/>
        <v>0</v>
      </c>
      <c r="BH191" s="165">
        <f t="shared" si="37"/>
        <v>0</v>
      </c>
      <c r="BI191" s="165">
        <f t="shared" si="38"/>
        <v>0</v>
      </c>
      <c r="BJ191" s="18" t="s">
        <v>145</v>
      </c>
      <c r="BK191" s="165">
        <f t="shared" si="39"/>
        <v>0</v>
      </c>
      <c r="BL191" s="18" t="s">
        <v>413</v>
      </c>
      <c r="BM191" s="164" t="s">
        <v>991</v>
      </c>
    </row>
    <row r="192" spans="1:65" s="2" customFormat="1" ht="16.5" customHeight="1">
      <c r="A192" s="33"/>
      <c r="B192" s="151"/>
      <c r="C192" s="190" t="s">
        <v>445</v>
      </c>
      <c r="D192" s="190" t="s">
        <v>181</v>
      </c>
      <c r="E192" s="191" t="s">
        <v>992</v>
      </c>
      <c r="F192" s="192" t="s">
        <v>993</v>
      </c>
      <c r="G192" s="193" t="s">
        <v>215</v>
      </c>
      <c r="H192" s="194">
        <v>6</v>
      </c>
      <c r="I192" s="195"/>
      <c r="J192" s="196">
        <f t="shared" si="30"/>
        <v>0</v>
      </c>
      <c r="K192" s="197"/>
      <c r="L192" s="198"/>
      <c r="M192" s="199" t="s">
        <v>1</v>
      </c>
      <c r="N192" s="200" t="s">
        <v>41</v>
      </c>
      <c r="O192" s="62"/>
      <c r="P192" s="162">
        <f t="shared" si="31"/>
        <v>0</v>
      </c>
      <c r="Q192" s="162">
        <v>2E-3</v>
      </c>
      <c r="R192" s="162">
        <f t="shared" si="32"/>
        <v>1.2E-2</v>
      </c>
      <c r="S192" s="162">
        <v>0</v>
      </c>
      <c r="T192" s="163">
        <f t="shared" si="33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4" t="s">
        <v>452</v>
      </c>
      <c r="AT192" s="164" t="s">
        <v>181</v>
      </c>
      <c r="AU192" s="164" t="s">
        <v>145</v>
      </c>
      <c r="AY192" s="18" t="s">
        <v>137</v>
      </c>
      <c r="BE192" s="165">
        <f t="shared" si="34"/>
        <v>0</v>
      </c>
      <c r="BF192" s="165">
        <f t="shared" si="35"/>
        <v>0</v>
      </c>
      <c r="BG192" s="165">
        <f t="shared" si="36"/>
        <v>0</v>
      </c>
      <c r="BH192" s="165">
        <f t="shared" si="37"/>
        <v>0</v>
      </c>
      <c r="BI192" s="165">
        <f t="shared" si="38"/>
        <v>0</v>
      </c>
      <c r="BJ192" s="18" t="s">
        <v>145</v>
      </c>
      <c r="BK192" s="165">
        <f t="shared" si="39"/>
        <v>0</v>
      </c>
      <c r="BL192" s="18" t="s">
        <v>413</v>
      </c>
      <c r="BM192" s="164" t="s">
        <v>994</v>
      </c>
    </row>
    <row r="193" spans="1:65" s="2" customFormat="1" ht="24.2" customHeight="1">
      <c r="A193" s="33"/>
      <c r="B193" s="151"/>
      <c r="C193" s="190" t="s">
        <v>995</v>
      </c>
      <c r="D193" s="190" t="s">
        <v>181</v>
      </c>
      <c r="E193" s="191" t="s">
        <v>996</v>
      </c>
      <c r="F193" s="192" t="s">
        <v>997</v>
      </c>
      <c r="G193" s="193" t="s">
        <v>215</v>
      </c>
      <c r="H193" s="194">
        <v>1</v>
      </c>
      <c r="I193" s="195"/>
      <c r="J193" s="196">
        <f t="shared" si="30"/>
        <v>0</v>
      </c>
      <c r="K193" s="197"/>
      <c r="L193" s="198"/>
      <c r="M193" s="199" t="s">
        <v>1</v>
      </c>
      <c r="N193" s="200" t="s">
        <v>41</v>
      </c>
      <c r="O193" s="62"/>
      <c r="P193" s="162">
        <f t="shared" si="31"/>
        <v>0</v>
      </c>
      <c r="Q193" s="162">
        <v>2E-3</v>
      </c>
      <c r="R193" s="162">
        <f t="shared" si="32"/>
        <v>2E-3</v>
      </c>
      <c r="S193" s="162">
        <v>0</v>
      </c>
      <c r="T193" s="163">
        <f t="shared" si="33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4" t="s">
        <v>452</v>
      </c>
      <c r="AT193" s="164" t="s">
        <v>181</v>
      </c>
      <c r="AU193" s="164" t="s">
        <v>145</v>
      </c>
      <c r="AY193" s="18" t="s">
        <v>137</v>
      </c>
      <c r="BE193" s="165">
        <f t="shared" si="34"/>
        <v>0</v>
      </c>
      <c r="BF193" s="165">
        <f t="shared" si="35"/>
        <v>0</v>
      </c>
      <c r="BG193" s="165">
        <f t="shared" si="36"/>
        <v>0</v>
      </c>
      <c r="BH193" s="165">
        <f t="shared" si="37"/>
        <v>0</v>
      </c>
      <c r="BI193" s="165">
        <f t="shared" si="38"/>
        <v>0</v>
      </c>
      <c r="BJ193" s="18" t="s">
        <v>145</v>
      </c>
      <c r="BK193" s="165">
        <f t="shared" si="39"/>
        <v>0</v>
      </c>
      <c r="BL193" s="18" t="s">
        <v>413</v>
      </c>
      <c r="BM193" s="164" t="s">
        <v>998</v>
      </c>
    </row>
    <row r="194" spans="1:65" s="2" customFormat="1" ht="33" customHeight="1">
      <c r="A194" s="33"/>
      <c r="B194" s="151"/>
      <c r="C194" s="152" t="s">
        <v>590</v>
      </c>
      <c r="D194" s="152" t="s">
        <v>140</v>
      </c>
      <c r="E194" s="153" t="s">
        <v>999</v>
      </c>
      <c r="F194" s="154" t="s">
        <v>1000</v>
      </c>
      <c r="G194" s="155" t="s">
        <v>937</v>
      </c>
      <c r="H194" s="156">
        <v>14</v>
      </c>
      <c r="I194" s="157"/>
      <c r="J194" s="158">
        <f t="shared" si="30"/>
        <v>0</v>
      </c>
      <c r="K194" s="159"/>
      <c r="L194" s="34"/>
      <c r="M194" s="160" t="s">
        <v>1</v>
      </c>
      <c r="N194" s="161" t="s">
        <v>41</v>
      </c>
      <c r="O194" s="62"/>
      <c r="P194" s="162">
        <f t="shared" si="31"/>
        <v>0</v>
      </c>
      <c r="Q194" s="162">
        <v>4.0000000000000003E-5</v>
      </c>
      <c r="R194" s="162">
        <f t="shared" si="32"/>
        <v>5.6000000000000006E-4</v>
      </c>
      <c r="S194" s="162">
        <v>0</v>
      </c>
      <c r="T194" s="163">
        <f t="shared" si="33"/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4" t="s">
        <v>413</v>
      </c>
      <c r="AT194" s="164" t="s">
        <v>140</v>
      </c>
      <c r="AU194" s="164" t="s">
        <v>145</v>
      </c>
      <c r="AY194" s="18" t="s">
        <v>137</v>
      </c>
      <c r="BE194" s="165">
        <f t="shared" si="34"/>
        <v>0</v>
      </c>
      <c r="BF194" s="165">
        <f t="shared" si="35"/>
        <v>0</v>
      </c>
      <c r="BG194" s="165">
        <f t="shared" si="36"/>
        <v>0</v>
      </c>
      <c r="BH194" s="165">
        <f t="shared" si="37"/>
        <v>0</v>
      </c>
      <c r="BI194" s="165">
        <f t="shared" si="38"/>
        <v>0</v>
      </c>
      <c r="BJ194" s="18" t="s">
        <v>145</v>
      </c>
      <c r="BK194" s="165">
        <f t="shared" si="39"/>
        <v>0</v>
      </c>
      <c r="BL194" s="18" t="s">
        <v>413</v>
      </c>
      <c r="BM194" s="164" t="s">
        <v>1001</v>
      </c>
    </row>
    <row r="195" spans="1:65" s="2" customFormat="1" ht="16.5" customHeight="1">
      <c r="A195" s="33"/>
      <c r="B195" s="151"/>
      <c r="C195" s="190" t="s">
        <v>586</v>
      </c>
      <c r="D195" s="190" t="s">
        <v>181</v>
      </c>
      <c r="E195" s="191" t="s">
        <v>1002</v>
      </c>
      <c r="F195" s="192" t="s">
        <v>1003</v>
      </c>
      <c r="G195" s="193" t="s">
        <v>215</v>
      </c>
      <c r="H195" s="194">
        <v>7</v>
      </c>
      <c r="I195" s="195"/>
      <c r="J195" s="196">
        <f t="shared" si="30"/>
        <v>0</v>
      </c>
      <c r="K195" s="197"/>
      <c r="L195" s="198"/>
      <c r="M195" s="199" t="s">
        <v>1</v>
      </c>
      <c r="N195" s="200" t="s">
        <v>41</v>
      </c>
      <c r="O195" s="62"/>
      <c r="P195" s="162">
        <f t="shared" si="31"/>
        <v>0</v>
      </c>
      <c r="Q195" s="162">
        <v>1.92E-3</v>
      </c>
      <c r="R195" s="162">
        <f t="shared" si="32"/>
        <v>1.3440000000000001E-2</v>
      </c>
      <c r="S195" s="162">
        <v>0</v>
      </c>
      <c r="T195" s="163">
        <f t="shared" si="33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4" t="s">
        <v>452</v>
      </c>
      <c r="AT195" s="164" t="s">
        <v>181</v>
      </c>
      <c r="AU195" s="164" t="s">
        <v>145</v>
      </c>
      <c r="AY195" s="18" t="s">
        <v>137</v>
      </c>
      <c r="BE195" s="165">
        <f t="shared" si="34"/>
        <v>0</v>
      </c>
      <c r="BF195" s="165">
        <f t="shared" si="35"/>
        <v>0</v>
      </c>
      <c r="BG195" s="165">
        <f t="shared" si="36"/>
        <v>0</v>
      </c>
      <c r="BH195" s="165">
        <f t="shared" si="37"/>
        <v>0</v>
      </c>
      <c r="BI195" s="165">
        <f t="shared" si="38"/>
        <v>0</v>
      </c>
      <c r="BJ195" s="18" t="s">
        <v>145</v>
      </c>
      <c r="BK195" s="165">
        <f t="shared" si="39"/>
        <v>0</v>
      </c>
      <c r="BL195" s="18" t="s">
        <v>413</v>
      </c>
      <c r="BM195" s="164" t="s">
        <v>1004</v>
      </c>
    </row>
    <row r="196" spans="1:65" s="2" customFormat="1" ht="16.5" customHeight="1">
      <c r="A196" s="33"/>
      <c r="B196" s="151"/>
      <c r="C196" s="190" t="s">
        <v>265</v>
      </c>
      <c r="D196" s="190" t="s">
        <v>181</v>
      </c>
      <c r="E196" s="191" t="s">
        <v>1005</v>
      </c>
      <c r="F196" s="192" t="s">
        <v>1006</v>
      </c>
      <c r="G196" s="193" t="s">
        <v>215</v>
      </c>
      <c r="H196" s="194">
        <v>7</v>
      </c>
      <c r="I196" s="195"/>
      <c r="J196" s="196">
        <f t="shared" si="30"/>
        <v>0</v>
      </c>
      <c r="K196" s="197"/>
      <c r="L196" s="198"/>
      <c r="M196" s="199" t="s">
        <v>1</v>
      </c>
      <c r="N196" s="200" t="s">
        <v>41</v>
      </c>
      <c r="O196" s="62"/>
      <c r="P196" s="162">
        <f t="shared" si="31"/>
        <v>0</v>
      </c>
      <c r="Q196" s="162">
        <v>2.0799999999999998E-3</v>
      </c>
      <c r="R196" s="162">
        <f t="shared" si="32"/>
        <v>1.4559999999999998E-2</v>
      </c>
      <c r="S196" s="162">
        <v>0</v>
      </c>
      <c r="T196" s="163">
        <f t="shared" si="33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4" t="s">
        <v>452</v>
      </c>
      <c r="AT196" s="164" t="s">
        <v>181</v>
      </c>
      <c r="AU196" s="164" t="s">
        <v>145</v>
      </c>
      <c r="AY196" s="18" t="s">
        <v>137</v>
      </c>
      <c r="BE196" s="165">
        <f t="shared" si="34"/>
        <v>0</v>
      </c>
      <c r="BF196" s="165">
        <f t="shared" si="35"/>
        <v>0</v>
      </c>
      <c r="BG196" s="165">
        <f t="shared" si="36"/>
        <v>0</v>
      </c>
      <c r="BH196" s="165">
        <f t="shared" si="37"/>
        <v>0</v>
      </c>
      <c r="BI196" s="165">
        <f t="shared" si="38"/>
        <v>0</v>
      </c>
      <c r="BJ196" s="18" t="s">
        <v>145</v>
      </c>
      <c r="BK196" s="165">
        <f t="shared" si="39"/>
        <v>0</v>
      </c>
      <c r="BL196" s="18" t="s">
        <v>413</v>
      </c>
      <c r="BM196" s="164" t="s">
        <v>1007</v>
      </c>
    </row>
    <row r="197" spans="1:65" s="2" customFormat="1" ht="21.75" customHeight="1">
      <c r="A197" s="33"/>
      <c r="B197" s="151"/>
      <c r="C197" s="152" t="s">
        <v>1008</v>
      </c>
      <c r="D197" s="152" t="s">
        <v>140</v>
      </c>
      <c r="E197" s="153" t="s">
        <v>1009</v>
      </c>
      <c r="F197" s="154" t="s">
        <v>1010</v>
      </c>
      <c r="G197" s="155" t="s">
        <v>215</v>
      </c>
      <c r="H197" s="156">
        <v>1</v>
      </c>
      <c r="I197" s="157"/>
      <c r="J197" s="158">
        <f t="shared" si="30"/>
        <v>0</v>
      </c>
      <c r="K197" s="159"/>
      <c r="L197" s="34"/>
      <c r="M197" s="160" t="s">
        <v>1</v>
      </c>
      <c r="N197" s="161" t="s">
        <v>41</v>
      </c>
      <c r="O197" s="62"/>
      <c r="P197" s="162">
        <f t="shared" si="31"/>
        <v>0</v>
      </c>
      <c r="Q197" s="162">
        <v>0</v>
      </c>
      <c r="R197" s="162">
        <f t="shared" si="32"/>
        <v>0</v>
      </c>
      <c r="S197" s="162">
        <v>0</v>
      </c>
      <c r="T197" s="163">
        <f t="shared" si="33"/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4" t="s">
        <v>413</v>
      </c>
      <c r="AT197" s="164" t="s">
        <v>140</v>
      </c>
      <c r="AU197" s="164" t="s">
        <v>145</v>
      </c>
      <c r="AY197" s="18" t="s">
        <v>137</v>
      </c>
      <c r="BE197" s="165">
        <f t="shared" si="34"/>
        <v>0</v>
      </c>
      <c r="BF197" s="165">
        <f t="shared" si="35"/>
        <v>0</v>
      </c>
      <c r="BG197" s="165">
        <f t="shared" si="36"/>
        <v>0</v>
      </c>
      <c r="BH197" s="165">
        <f t="shared" si="37"/>
        <v>0</v>
      </c>
      <c r="BI197" s="165">
        <f t="shared" si="38"/>
        <v>0</v>
      </c>
      <c r="BJ197" s="18" t="s">
        <v>145</v>
      </c>
      <c r="BK197" s="165">
        <f t="shared" si="39"/>
        <v>0</v>
      </c>
      <c r="BL197" s="18" t="s">
        <v>413</v>
      </c>
      <c r="BM197" s="164" t="s">
        <v>1011</v>
      </c>
    </row>
    <row r="198" spans="1:65" s="2" customFormat="1" ht="16.5" customHeight="1">
      <c r="A198" s="33"/>
      <c r="B198" s="151"/>
      <c r="C198" s="190" t="s">
        <v>1012</v>
      </c>
      <c r="D198" s="190" t="s">
        <v>181</v>
      </c>
      <c r="E198" s="191" t="s">
        <v>1013</v>
      </c>
      <c r="F198" s="192" t="s">
        <v>1014</v>
      </c>
      <c r="G198" s="193" t="s">
        <v>215</v>
      </c>
      <c r="H198" s="194">
        <v>1</v>
      </c>
      <c r="I198" s="195"/>
      <c r="J198" s="196">
        <f t="shared" si="30"/>
        <v>0</v>
      </c>
      <c r="K198" s="197"/>
      <c r="L198" s="198"/>
      <c r="M198" s="199" t="s">
        <v>1</v>
      </c>
      <c r="N198" s="200" t="s">
        <v>41</v>
      </c>
      <c r="O198" s="62"/>
      <c r="P198" s="162">
        <f t="shared" si="31"/>
        <v>0</v>
      </c>
      <c r="Q198" s="162">
        <v>3.5E-4</v>
      </c>
      <c r="R198" s="162">
        <f t="shared" si="32"/>
        <v>3.5E-4</v>
      </c>
      <c r="S198" s="162">
        <v>0</v>
      </c>
      <c r="T198" s="163">
        <f t="shared" si="33"/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4" t="s">
        <v>452</v>
      </c>
      <c r="AT198" s="164" t="s">
        <v>181</v>
      </c>
      <c r="AU198" s="164" t="s">
        <v>145</v>
      </c>
      <c r="AY198" s="18" t="s">
        <v>137</v>
      </c>
      <c r="BE198" s="165">
        <f t="shared" si="34"/>
        <v>0</v>
      </c>
      <c r="BF198" s="165">
        <f t="shared" si="35"/>
        <v>0</v>
      </c>
      <c r="BG198" s="165">
        <f t="shared" si="36"/>
        <v>0</v>
      </c>
      <c r="BH198" s="165">
        <f t="shared" si="37"/>
        <v>0</v>
      </c>
      <c r="BI198" s="165">
        <f t="shared" si="38"/>
        <v>0</v>
      </c>
      <c r="BJ198" s="18" t="s">
        <v>145</v>
      </c>
      <c r="BK198" s="165">
        <f t="shared" si="39"/>
        <v>0</v>
      </c>
      <c r="BL198" s="18" t="s">
        <v>413</v>
      </c>
      <c r="BM198" s="164" t="s">
        <v>1015</v>
      </c>
    </row>
    <row r="199" spans="1:65" s="2" customFormat="1" ht="24.2" customHeight="1">
      <c r="A199" s="33"/>
      <c r="B199" s="151"/>
      <c r="C199" s="190" t="s">
        <v>628</v>
      </c>
      <c r="D199" s="190" t="s">
        <v>181</v>
      </c>
      <c r="E199" s="191" t="s">
        <v>1016</v>
      </c>
      <c r="F199" s="192" t="s">
        <v>1017</v>
      </c>
      <c r="G199" s="193" t="s">
        <v>215</v>
      </c>
      <c r="H199" s="194">
        <v>1</v>
      </c>
      <c r="I199" s="195"/>
      <c r="J199" s="196">
        <f t="shared" si="30"/>
        <v>0</v>
      </c>
      <c r="K199" s="197"/>
      <c r="L199" s="198"/>
      <c r="M199" s="199" t="s">
        <v>1</v>
      </c>
      <c r="N199" s="200" t="s">
        <v>41</v>
      </c>
      <c r="O199" s="62"/>
      <c r="P199" s="162">
        <f t="shared" si="31"/>
        <v>0</v>
      </c>
      <c r="Q199" s="162">
        <v>3.5E-4</v>
      </c>
      <c r="R199" s="162">
        <f t="shared" si="32"/>
        <v>3.5E-4</v>
      </c>
      <c r="S199" s="162">
        <v>0</v>
      </c>
      <c r="T199" s="163">
        <f t="shared" si="33"/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4" t="s">
        <v>452</v>
      </c>
      <c r="AT199" s="164" t="s">
        <v>181</v>
      </c>
      <c r="AU199" s="164" t="s">
        <v>145</v>
      </c>
      <c r="AY199" s="18" t="s">
        <v>137</v>
      </c>
      <c r="BE199" s="165">
        <f t="shared" si="34"/>
        <v>0</v>
      </c>
      <c r="BF199" s="165">
        <f t="shared" si="35"/>
        <v>0</v>
      </c>
      <c r="BG199" s="165">
        <f t="shared" si="36"/>
        <v>0</v>
      </c>
      <c r="BH199" s="165">
        <f t="shared" si="37"/>
        <v>0</v>
      </c>
      <c r="BI199" s="165">
        <f t="shared" si="38"/>
        <v>0</v>
      </c>
      <c r="BJ199" s="18" t="s">
        <v>145</v>
      </c>
      <c r="BK199" s="165">
        <f t="shared" si="39"/>
        <v>0</v>
      </c>
      <c r="BL199" s="18" t="s">
        <v>413</v>
      </c>
      <c r="BM199" s="164" t="s">
        <v>1018</v>
      </c>
    </row>
    <row r="200" spans="1:65" s="2" customFormat="1" ht="33" customHeight="1">
      <c r="A200" s="33"/>
      <c r="B200" s="151"/>
      <c r="C200" s="152" t="s">
        <v>275</v>
      </c>
      <c r="D200" s="152" t="s">
        <v>140</v>
      </c>
      <c r="E200" s="153" t="s">
        <v>1019</v>
      </c>
      <c r="F200" s="154" t="s">
        <v>1020</v>
      </c>
      <c r="G200" s="155" t="s">
        <v>937</v>
      </c>
      <c r="H200" s="156">
        <v>2</v>
      </c>
      <c r="I200" s="157"/>
      <c r="J200" s="158">
        <f t="shared" si="30"/>
        <v>0</v>
      </c>
      <c r="K200" s="159"/>
      <c r="L200" s="34"/>
      <c r="M200" s="160" t="s">
        <v>1</v>
      </c>
      <c r="N200" s="161" t="s">
        <v>41</v>
      </c>
      <c r="O200" s="62"/>
      <c r="P200" s="162">
        <f t="shared" si="31"/>
        <v>0</v>
      </c>
      <c r="Q200" s="162">
        <v>2.5000000000000001E-4</v>
      </c>
      <c r="R200" s="162">
        <f t="shared" si="32"/>
        <v>5.0000000000000001E-4</v>
      </c>
      <c r="S200" s="162">
        <v>0</v>
      </c>
      <c r="T200" s="163">
        <f t="shared" si="33"/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4" t="s">
        <v>413</v>
      </c>
      <c r="AT200" s="164" t="s">
        <v>140</v>
      </c>
      <c r="AU200" s="164" t="s">
        <v>145</v>
      </c>
      <c r="AY200" s="18" t="s">
        <v>137</v>
      </c>
      <c r="BE200" s="165">
        <f t="shared" si="34"/>
        <v>0</v>
      </c>
      <c r="BF200" s="165">
        <f t="shared" si="35"/>
        <v>0</v>
      </c>
      <c r="BG200" s="165">
        <f t="shared" si="36"/>
        <v>0</v>
      </c>
      <c r="BH200" s="165">
        <f t="shared" si="37"/>
        <v>0</v>
      </c>
      <c r="BI200" s="165">
        <f t="shared" si="38"/>
        <v>0</v>
      </c>
      <c r="BJ200" s="18" t="s">
        <v>145</v>
      </c>
      <c r="BK200" s="165">
        <f t="shared" si="39"/>
        <v>0</v>
      </c>
      <c r="BL200" s="18" t="s">
        <v>413</v>
      </c>
      <c r="BM200" s="164" t="s">
        <v>1021</v>
      </c>
    </row>
    <row r="201" spans="1:65" s="2" customFormat="1" ht="16.5" customHeight="1">
      <c r="A201" s="33"/>
      <c r="B201" s="151"/>
      <c r="C201" s="190" t="s">
        <v>271</v>
      </c>
      <c r="D201" s="190" t="s">
        <v>181</v>
      </c>
      <c r="E201" s="191" t="s">
        <v>1022</v>
      </c>
      <c r="F201" s="192" t="s">
        <v>1023</v>
      </c>
      <c r="G201" s="193" t="s">
        <v>215</v>
      </c>
      <c r="H201" s="194">
        <v>2</v>
      </c>
      <c r="I201" s="195"/>
      <c r="J201" s="196">
        <f t="shared" si="30"/>
        <v>0</v>
      </c>
      <c r="K201" s="197"/>
      <c r="L201" s="198"/>
      <c r="M201" s="199" t="s">
        <v>1</v>
      </c>
      <c r="N201" s="200" t="s">
        <v>41</v>
      </c>
      <c r="O201" s="62"/>
      <c r="P201" s="162">
        <f t="shared" si="31"/>
        <v>0</v>
      </c>
      <c r="Q201" s="162">
        <v>4.3499999999999997E-3</v>
      </c>
      <c r="R201" s="162">
        <f t="shared" si="32"/>
        <v>8.6999999999999994E-3</v>
      </c>
      <c r="S201" s="162">
        <v>0</v>
      </c>
      <c r="T201" s="163">
        <f t="shared" si="33"/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4" t="s">
        <v>452</v>
      </c>
      <c r="AT201" s="164" t="s">
        <v>181</v>
      </c>
      <c r="AU201" s="164" t="s">
        <v>145</v>
      </c>
      <c r="AY201" s="18" t="s">
        <v>137</v>
      </c>
      <c r="BE201" s="165">
        <f t="shared" si="34"/>
        <v>0</v>
      </c>
      <c r="BF201" s="165">
        <f t="shared" si="35"/>
        <v>0</v>
      </c>
      <c r="BG201" s="165">
        <f t="shared" si="36"/>
        <v>0</v>
      </c>
      <c r="BH201" s="165">
        <f t="shared" si="37"/>
        <v>0</v>
      </c>
      <c r="BI201" s="165">
        <f t="shared" si="38"/>
        <v>0</v>
      </c>
      <c r="BJ201" s="18" t="s">
        <v>145</v>
      </c>
      <c r="BK201" s="165">
        <f t="shared" si="39"/>
        <v>0</v>
      </c>
      <c r="BL201" s="18" t="s">
        <v>413</v>
      </c>
      <c r="BM201" s="164" t="s">
        <v>1024</v>
      </c>
    </row>
    <row r="202" spans="1:65" s="2" customFormat="1" ht="24.2" customHeight="1">
      <c r="A202" s="33"/>
      <c r="B202" s="151"/>
      <c r="C202" s="152" t="s">
        <v>514</v>
      </c>
      <c r="D202" s="152" t="s">
        <v>140</v>
      </c>
      <c r="E202" s="153" t="s">
        <v>1025</v>
      </c>
      <c r="F202" s="154" t="s">
        <v>1026</v>
      </c>
      <c r="G202" s="155" t="s">
        <v>215</v>
      </c>
      <c r="H202" s="156">
        <v>1</v>
      </c>
      <c r="I202" s="157"/>
      <c r="J202" s="158">
        <f t="shared" si="30"/>
        <v>0</v>
      </c>
      <c r="K202" s="159"/>
      <c r="L202" s="34"/>
      <c r="M202" s="160" t="s">
        <v>1</v>
      </c>
      <c r="N202" s="161" t="s">
        <v>41</v>
      </c>
      <c r="O202" s="62"/>
      <c r="P202" s="162">
        <f t="shared" si="31"/>
        <v>0</v>
      </c>
      <c r="Q202" s="162">
        <v>7.2999999999999996E-4</v>
      </c>
      <c r="R202" s="162">
        <f t="shared" si="32"/>
        <v>7.2999999999999996E-4</v>
      </c>
      <c r="S202" s="162">
        <v>0</v>
      </c>
      <c r="T202" s="163">
        <f t="shared" si="33"/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64" t="s">
        <v>413</v>
      </c>
      <c r="AT202" s="164" t="s">
        <v>140</v>
      </c>
      <c r="AU202" s="164" t="s">
        <v>145</v>
      </c>
      <c r="AY202" s="18" t="s">
        <v>137</v>
      </c>
      <c r="BE202" s="165">
        <f t="shared" si="34"/>
        <v>0</v>
      </c>
      <c r="BF202" s="165">
        <f t="shared" si="35"/>
        <v>0</v>
      </c>
      <c r="BG202" s="165">
        <f t="shared" si="36"/>
        <v>0</v>
      </c>
      <c r="BH202" s="165">
        <f t="shared" si="37"/>
        <v>0</v>
      </c>
      <c r="BI202" s="165">
        <f t="shared" si="38"/>
        <v>0</v>
      </c>
      <c r="BJ202" s="18" t="s">
        <v>145</v>
      </c>
      <c r="BK202" s="165">
        <f t="shared" si="39"/>
        <v>0</v>
      </c>
      <c r="BL202" s="18" t="s">
        <v>413</v>
      </c>
      <c r="BM202" s="164" t="s">
        <v>1027</v>
      </c>
    </row>
    <row r="203" spans="1:65" s="2" customFormat="1" ht="16.5" customHeight="1">
      <c r="A203" s="33"/>
      <c r="B203" s="151"/>
      <c r="C203" s="190" t="s">
        <v>518</v>
      </c>
      <c r="D203" s="190" t="s">
        <v>181</v>
      </c>
      <c r="E203" s="191" t="s">
        <v>1028</v>
      </c>
      <c r="F203" s="192" t="s">
        <v>1029</v>
      </c>
      <c r="G203" s="193" t="s">
        <v>215</v>
      </c>
      <c r="H203" s="194">
        <v>1</v>
      </c>
      <c r="I203" s="195"/>
      <c r="J203" s="196">
        <f t="shared" si="30"/>
        <v>0</v>
      </c>
      <c r="K203" s="197"/>
      <c r="L203" s="198"/>
      <c r="M203" s="199" t="s">
        <v>1</v>
      </c>
      <c r="N203" s="200" t="s">
        <v>41</v>
      </c>
      <c r="O203" s="62"/>
      <c r="P203" s="162">
        <f t="shared" si="31"/>
        <v>0</v>
      </c>
      <c r="Q203" s="162">
        <v>1.8499999999999999E-2</v>
      </c>
      <c r="R203" s="162">
        <f t="shared" si="32"/>
        <v>1.8499999999999999E-2</v>
      </c>
      <c r="S203" s="162">
        <v>0</v>
      </c>
      <c r="T203" s="163">
        <f t="shared" si="33"/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4" t="s">
        <v>452</v>
      </c>
      <c r="AT203" s="164" t="s">
        <v>181</v>
      </c>
      <c r="AU203" s="164" t="s">
        <v>145</v>
      </c>
      <c r="AY203" s="18" t="s">
        <v>137</v>
      </c>
      <c r="BE203" s="165">
        <f t="shared" si="34"/>
        <v>0</v>
      </c>
      <c r="BF203" s="165">
        <f t="shared" si="35"/>
        <v>0</v>
      </c>
      <c r="BG203" s="165">
        <f t="shared" si="36"/>
        <v>0</v>
      </c>
      <c r="BH203" s="165">
        <f t="shared" si="37"/>
        <v>0</v>
      </c>
      <c r="BI203" s="165">
        <f t="shared" si="38"/>
        <v>0</v>
      </c>
      <c r="BJ203" s="18" t="s">
        <v>145</v>
      </c>
      <c r="BK203" s="165">
        <f t="shared" si="39"/>
        <v>0</v>
      </c>
      <c r="BL203" s="18" t="s">
        <v>413</v>
      </c>
      <c r="BM203" s="164" t="s">
        <v>1030</v>
      </c>
    </row>
    <row r="204" spans="1:65" s="2" customFormat="1" ht="24.2" customHeight="1">
      <c r="A204" s="33"/>
      <c r="B204" s="151"/>
      <c r="C204" s="152" t="s">
        <v>449</v>
      </c>
      <c r="D204" s="152" t="s">
        <v>140</v>
      </c>
      <c r="E204" s="153" t="s">
        <v>1031</v>
      </c>
      <c r="F204" s="154" t="s">
        <v>1032</v>
      </c>
      <c r="G204" s="155" t="s">
        <v>215</v>
      </c>
      <c r="H204" s="156">
        <v>1</v>
      </c>
      <c r="I204" s="157"/>
      <c r="J204" s="158">
        <f t="shared" si="30"/>
        <v>0</v>
      </c>
      <c r="K204" s="159"/>
      <c r="L204" s="34"/>
      <c r="M204" s="160" t="s">
        <v>1</v>
      </c>
      <c r="N204" s="161" t="s">
        <v>41</v>
      </c>
      <c r="O204" s="62"/>
      <c r="P204" s="162">
        <f t="shared" si="31"/>
        <v>0</v>
      </c>
      <c r="Q204" s="162">
        <v>1.06E-3</v>
      </c>
      <c r="R204" s="162">
        <f t="shared" si="32"/>
        <v>1.06E-3</v>
      </c>
      <c r="S204" s="162">
        <v>0</v>
      </c>
      <c r="T204" s="163">
        <f t="shared" si="33"/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4" t="s">
        <v>413</v>
      </c>
      <c r="AT204" s="164" t="s">
        <v>140</v>
      </c>
      <c r="AU204" s="164" t="s">
        <v>145</v>
      </c>
      <c r="AY204" s="18" t="s">
        <v>137</v>
      </c>
      <c r="BE204" s="165">
        <f t="shared" si="34"/>
        <v>0</v>
      </c>
      <c r="BF204" s="165">
        <f t="shared" si="35"/>
        <v>0</v>
      </c>
      <c r="BG204" s="165">
        <f t="shared" si="36"/>
        <v>0</v>
      </c>
      <c r="BH204" s="165">
        <f t="shared" si="37"/>
        <v>0</v>
      </c>
      <c r="BI204" s="165">
        <f t="shared" si="38"/>
        <v>0</v>
      </c>
      <c r="BJ204" s="18" t="s">
        <v>145</v>
      </c>
      <c r="BK204" s="165">
        <f t="shared" si="39"/>
        <v>0</v>
      </c>
      <c r="BL204" s="18" t="s">
        <v>413</v>
      </c>
      <c r="BM204" s="164" t="s">
        <v>1033</v>
      </c>
    </row>
    <row r="205" spans="1:65" s="2" customFormat="1" ht="24.2" customHeight="1">
      <c r="A205" s="33"/>
      <c r="B205" s="151"/>
      <c r="C205" s="190" t="s">
        <v>458</v>
      </c>
      <c r="D205" s="190" t="s">
        <v>181</v>
      </c>
      <c r="E205" s="191" t="s">
        <v>1034</v>
      </c>
      <c r="F205" s="192" t="s">
        <v>1035</v>
      </c>
      <c r="G205" s="193" t="s">
        <v>215</v>
      </c>
      <c r="H205" s="194">
        <v>1</v>
      </c>
      <c r="I205" s="195"/>
      <c r="J205" s="196">
        <f t="shared" si="30"/>
        <v>0</v>
      </c>
      <c r="K205" s="197"/>
      <c r="L205" s="198"/>
      <c r="M205" s="199" t="s">
        <v>1</v>
      </c>
      <c r="N205" s="200" t="s">
        <v>41</v>
      </c>
      <c r="O205" s="62"/>
      <c r="P205" s="162">
        <f t="shared" si="31"/>
        <v>0</v>
      </c>
      <c r="Q205" s="162">
        <v>5.6300000000000003E-2</v>
      </c>
      <c r="R205" s="162">
        <f t="shared" si="32"/>
        <v>5.6300000000000003E-2</v>
      </c>
      <c r="S205" s="162">
        <v>0</v>
      </c>
      <c r="T205" s="163">
        <f t="shared" si="33"/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64" t="s">
        <v>452</v>
      </c>
      <c r="AT205" s="164" t="s">
        <v>181</v>
      </c>
      <c r="AU205" s="164" t="s">
        <v>145</v>
      </c>
      <c r="AY205" s="18" t="s">
        <v>137</v>
      </c>
      <c r="BE205" s="165">
        <f t="shared" si="34"/>
        <v>0</v>
      </c>
      <c r="BF205" s="165">
        <f t="shared" si="35"/>
        <v>0</v>
      </c>
      <c r="BG205" s="165">
        <f t="shared" si="36"/>
        <v>0</v>
      </c>
      <c r="BH205" s="165">
        <f t="shared" si="37"/>
        <v>0</v>
      </c>
      <c r="BI205" s="165">
        <f t="shared" si="38"/>
        <v>0</v>
      </c>
      <c r="BJ205" s="18" t="s">
        <v>145</v>
      </c>
      <c r="BK205" s="165">
        <f t="shared" si="39"/>
        <v>0</v>
      </c>
      <c r="BL205" s="18" t="s">
        <v>413</v>
      </c>
      <c r="BM205" s="164" t="s">
        <v>1036</v>
      </c>
    </row>
    <row r="206" spans="1:65" s="2" customFormat="1" ht="16.5" customHeight="1">
      <c r="A206" s="33"/>
      <c r="B206" s="151"/>
      <c r="C206" s="152" t="s">
        <v>228</v>
      </c>
      <c r="D206" s="152" t="s">
        <v>140</v>
      </c>
      <c r="E206" s="153" t="s">
        <v>1037</v>
      </c>
      <c r="F206" s="154" t="s">
        <v>1038</v>
      </c>
      <c r="G206" s="155" t="s">
        <v>748</v>
      </c>
      <c r="H206" s="156">
        <v>7</v>
      </c>
      <c r="I206" s="157"/>
      <c r="J206" s="158">
        <f t="shared" si="30"/>
        <v>0</v>
      </c>
      <c r="K206" s="159"/>
      <c r="L206" s="34"/>
      <c r="M206" s="160" t="s">
        <v>1</v>
      </c>
      <c r="N206" s="161" t="s">
        <v>41</v>
      </c>
      <c r="O206" s="62"/>
      <c r="P206" s="162">
        <f t="shared" si="31"/>
        <v>0</v>
      </c>
      <c r="Q206" s="162">
        <v>2.7999999999999998E-4</v>
      </c>
      <c r="R206" s="162">
        <f t="shared" si="32"/>
        <v>1.9599999999999999E-3</v>
      </c>
      <c r="S206" s="162">
        <v>0</v>
      </c>
      <c r="T206" s="163">
        <f t="shared" si="33"/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64" t="s">
        <v>413</v>
      </c>
      <c r="AT206" s="164" t="s">
        <v>140</v>
      </c>
      <c r="AU206" s="164" t="s">
        <v>145</v>
      </c>
      <c r="AY206" s="18" t="s">
        <v>137</v>
      </c>
      <c r="BE206" s="165">
        <f t="shared" si="34"/>
        <v>0</v>
      </c>
      <c r="BF206" s="165">
        <f t="shared" si="35"/>
        <v>0</v>
      </c>
      <c r="BG206" s="165">
        <f t="shared" si="36"/>
        <v>0</v>
      </c>
      <c r="BH206" s="165">
        <f t="shared" si="37"/>
        <v>0</v>
      </c>
      <c r="BI206" s="165">
        <f t="shared" si="38"/>
        <v>0</v>
      </c>
      <c r="BJ206" s="18" t="s">
        <v>145</v>
      </c>
      <c r="BK206" s="165">
        <f t="shared" si="39"/>
        <v>0</v>
      </c>
      <c r="BL206" s="18" t="s">
        <v>413</v>
      </c>
      <c r="BM206" s="164" t="s">
        <v>1039</v>
      </c>
    </row>
    <row r="207" spans="1:65" s="2" customFormat="1" ht="16.5" customHeight="1">
      <c r="A207" s="33"/>
      <c r="B207" s="151"/>
      <c r="C207" s="190" t="s">
        <v>212</v>
      </c>
      <c r="D207" s="190" t="s">
        <v>181</v>
      </c>
      <c r="E207" s="191" t="s">
        <v>1040</v>
      </c>
      <c r="F207" s="192" t="s">
        <v>1041</v>
      </c>
      <c r="G207" s="193" t="s">
        <v>215</v>
      </c>
      <c r="H207" s="194">
        <v>7</v>
      </c>
      <c r="I207" s="195"/>
      <c r="J207" s="196">
        <f t="shared" si="30"/>
        <v>0</v>
      </c>
      <c r="K207" s="197"/>
      <c r="L207" s="198"/>
      <c r="M207" s="199" t="s">
        <v>1</v>
      </c>
      <c r="N207" s="200" t="s">
        <v>41</v>
      </c>
      <c r="O207" s="62"/>
      <c r="P207" s="162">
        <f t="shared" si="31"/>
        <v>0</v>
      </c>
      <c r="Q207" s="162">
        <v>1E-4</v>
      </c>
      <c r="R207" s="162">
        <f t="shared" si="32"/>
        <v>6.9999999999999999E-4</v>
      </c>
      <c r="S207" s="162">
        <v>0</v>
      </c>
      <c r="T207" s="163">
        <f t="shared" si="33"/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4" t="s">
        <v>452</v>
      </c>
      <c r="AT207" s="164" t="s">
        <v>181</v>
      </c>
      <c r="AU207" s="164" t="s">
        <v>145</v>
      </c>
      <c r="AY207" s="18" t="s">
        <v>137</v>
      </c>
      <c r="BE207" s="165">
        <f t="shared" si="34"/>
        <v>0</v>
      </c>
      <c r="BF207" s="165">
        <f t="shared" si="35"/>
        <v>0</v>
      </c>
      <c r="BG207" s="165">
        <f t="shared" si="36"/>
        <v>0</v>
      </c>
      <c r="BH207" s="165">
        <f t="shared" si="37"/>
        <v>0</v>
      </c>
      <c r="BI207" s="165">
        <f t="shared" si="38"/>
        <v>0</v>
      </c>
      <c r="BJ207" s="18" t="s">
        <v>145</v>
      </c>
      <c r="BK207" s="165">
        <f t="shared" si="39"/>
        <v>0</v>
      </c>
      <c r="BL207" s="18" t="s">
        <v>413</v>
      </c>
      <c r="BM207" s="164" t="s">
        <v>1042</v>
      </c>
    </row>
    <row r="208" spans="1:65" s="2" customFormat="1" ht="16.5" customHeight="1">
      <c r="A208" s="33"/>
      <c r="B208" s="151"/>
      <c r="C208" s="152" t="s">
        <v>396</v>
      </c>
      <c r="D208" s="152" t="s">
        <v>140</v>
      </c>
      <c r="E208" s="153" t="s">
        <v>1043</v>
      </c>
      <c r="F208" s="154" t="s">
        <v>1044</v>
      </c>
      <c r="G208" s="155" t="s">
        <v>748</v>
      </c>
      <c r="H208" s="156">
        <v>23</v>
      </c>
      <c r="I208" s="157"/>
      <c r="J208" s="158">
        <f t="shared" si="30"/>
        <v>0</v>
      </c>
      <c r="K208" s="159"/>
      <c r="L208" s="34"/>
      <c r="M208" s="160" t="s">
        <v>1</v>
      </c>
      <c r="N208" s="161" t="s">
        <v>41</v>
      </c>
      <c r="O208" s="62"/>
      <c r="P208" s="162">
        <f t="shared" si="31"/>
        <v>0</v>
      </c>
      <c r="Q208" s="162">
        <v>2.7999999999999998E-4</v>
      </c>
      <c r="R208" s="162">
        <f t="shared" si="32"/>
        <v>6.4399999999999995E-3</v>
      </c>
      <c r="S208" s="162">
        <v>0</v>
      </c>
      <c r="T208" s="163">
        <f t="shared" si="33"/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64" t="s">
        <v>413</v>
      </c>
      <c r="AT208" s="164" t="s">
        <v>140</v>
      </c>
      <c r="AU208" s="164" t="s">
        <v>145</v>
      </c>
      <c r="AY208" s="18" t="s">
        <v>137</v>
      </c>
      <c r="BE208" s="165">
        <f t="shared" si="34"/>
        <v>0</v>
      </c>
      <c r="BF208" s="165">
        <f t="shared" si="35"/>
        <v>0</v>
      </c>
      <c r="BG208" s="165">
        <f t="shared" si="36"/>
        <v>0</v>
      </c>
      <c r="BH208" s="165">
        <f t="shared" si="37"/>
        <v>0</v>
      </c>
      <c r="BI208" s="165">
        <f t="shared" si="38"/>
        <v>0</v>
      </c>
      <c r="BJ208" s="18" t="s">
        <v>145</v>
      </c>
      <c r="BK208" s="165">
        <f t="shared" si="39"/>
        <v>0</v>
      </c>
      <c r="BL208" s="18" t="s">
        <v>413</v>
      </c>
      <c r="BM208" s="164" t="s">
        <v>1045</v>
      </c>
    </row>
    <row r="209" spans="1:65" s="2" customFormat="1" ht="16.5" customHeight="1">
      <c r="A209" s="33"/>
      <c r="B209" s="151"/>
      <c r="C209" s="190" t="s">
        <v>391</v>
      </c>
      <c r="D209" s="190" t="s">
        <v>181</v>
      </c>
      <c r="E209" s="191" t="s">
        <v>1046</v>
      </c>
      <c r="F209" s="192" t="s">
        <v>1047</v>
      </c>
      <c r="G209" s="193" t="s">
        <v>215</v>
      </c>
      <c r="H209" s="194">
        <v>23</v>
      </c>
      <c r="I209" s="195"/>
      <c r="J209" s="196">
        <f t="shared" si="30"/>
        <v>0</v>
      </c>
      <c r="K209" s="197"/>
      <c r="L209" s="198"/>
      <c r="M209" s="199" t="s">
        <v>1</v>
      </c>
      <c r="N209" s="200" t="s">
        <v>41</v>
      </c>
      <c r="O209" s="62"/>
      <c r="P209" s="162">
        <f t="shared" si="31"/>
        <v>0</v>
      </c>
      <c r="Q209" s="162">
        <v>2.4000000000000001E-4</v>
      </c>
      <c r="R209" s="162">
        <f t="shared" si="32"/>
        <v>5.5199999999999997E-3</v>
      </c>
      <c r="S209" s="162">
        <v>0</v>
      </c>
      <c r="T209" s="163">
        <f t="shared" si="33"/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64" t="s">
        <v>452</v>
      </c>
      <c r="AT209" s="164" t="s">
        <v>181</v>
      </c>
      <c r="AU209" s="164" t="s">
        <v>145</v>
      </c>
      <c r="AY209" s="18" t="s">
        <v>137</v>
      </c>
      <c r="BE209" s="165">
        <f t="shared" si="34"/>
        <v>0</v>
      </c>
      <c r="BF209" s="165">
        <f t="shared" si="35"/>
        <v>0</v>
      </c>
      <c r="BG209" s="165">
        <f t="shared" si="36"/>
        <v>0</v>
      </c>
      <c r="BH209" s="165">
        <f t="shared" si="37"/>
        <v>0</v>
      </c>
      <c r="BI209" s="165">
        <f t="shared" si="38"/>
        <v>0</v>
      </c>
      <c r="BJ209" s="18" t="s">
        <v>145</v>
      </c>
      <c r="BK209" s="165">
        <f t="shared" si="39"/>
        <v>0</v>
      </c>
      <c r="BL209" s="18" t="s">
        <v>413</v>
      </c>
      <c r="BM209" s="164" t="s">
        <v>1048</v>
      </c>
    </row>
    <row r="210" spans="1:65" s="2" customFormat="1" ht="24.2" customHeight="1">
      <c r="A210" s="33"/>
      <c r="B210" s="151"/>
      <c r="C210" s="152" t="s">
        <v>387</v>
      </c>
      <c r="D210" s="152" t="s">
        <v>140</v>
      </c>
      <c r="E210" s="153" t="s">
        <v>1049</v>
      </c>
      <c r="F210" s="154" t="s">
        <v>1050</v>
      </c>
      <c r="G210" s="155" t="s">
        <v>215</v>
      </c>
      <c r="H210" s="156">
        <v>9</v>
      </c>
      <c r="I210" s="157"/>
      <c r="J210" s="158">
        <f t="shared" si="30"/>
        <v>0</v>
      </c>
      <c r="K210" s="159"/>
      <c r="L210" s="34"/>
      <c r="M210" s="160" t="s">
        <v>1</v>
      </c>
      <c r="N210" s="161" t="s">
        <v>41</v>
      </c>
      <c r="O210" s="62"/>
      <c r="P210" s="162">
        <f t="shared" si="31"/>
        <v>0</v>
      </c>
      <c r="Q210" s="162">
        <v>4.0000000000000003E-5</v>
      </c>
      <c r="R210" s="162">
        <f t="shared" si="32"/>
        <v>3.6000000000000002E-4</v>
      </c>
      <c r="S210" s="162">
        <v>0</v>
      </c>
      <c r="T210" s="163">
        <f t="shared" si="33"/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64" t="s">
        <v>413</v>
      </c>
      <c r="AT210" s="164" t="s">
        <v>140</v>
      </c>
      <c r="AU210" s="164" t="s">
        <v>145</v>
      </c>
      <c r="AY210" s="18" t="s">
        <v>137</v>
      </c>
      <c r="BE210" s="165">
        <f t="shared" si="34"/>
        <v>0</v>
      </c>
      <c r="BF210" s="165">
        <f t="shared" si="35"/>
        <v>0</v>
      </c>
      <c r="BG210" s="165">
        <f t="shared" si="36"/>
        <v>0</v>
      </c>
      <c r="BH210" s="165">
        <f t="shared" si="37"/>
        <v>0</v>
      </c>
      <c r="BI210" s="165">
        <f t="shared" si="38"/>
        <v>0</v>
      </c>
      <c r="BJ210" s="18" t="s">
        <v>145</v>
      </c>
      <c r="BK210" s="165">
        <f t="shared" si="39"/>
        <v>0</v>
      </c>
      <c r="BL210" s="18" t="s">
        <v>413</v>
      </c>
      <c r="BM210" s="164" t="s">
        <v>1051</v>
      </c>
    </row>
    <row r="211" spans="1:65" s="2" customFormat="1" ht="16.5" customHeight="1">
      <c r="A211" s="33"/>
      <c r="B211" s="151"/>
      <c r="C211" s="190" t="s">
        <v>150</v>
      </c>
      <c r="D211" s="190" t="s">
        <v>181</v>
      </c>
      <c r="E211" s="191" t="s">
        <v>1052</v>
      </c>
      <c r="F211" s="192" t="s">
        <v>1053</v>
      </c>
      <c r="G211" s="193" t="s">
        <v>215</v>
      </c>
      <c r="H211" s="194">
        <v>6</v>
      </c>
      <c r="I211" s="195"/>
      <c r="J211" s="196">
        <f t="shared" si="30"/>
        <v>0</v>
      </c>
      <c r="K211" s="197"/>
      <c r="L211" s="198"/>
      <c r="M211" s="199" t="s">
        <v>1</v>
      </c>
      <c r="N211" s="200" t="s">
        <v>41</v>
      </c>
      <c r="O211" s="62"/>
      <c r="P211" s="162">
        <f t="shared" si="31"/>
        <v>0</v>
      </c>
      <c r="Q211" s="162">
        <v>2E-3</v>
      </c>
      <c r="R211" s="162">
        <f t="shared" si="32"/>
        <v>1.2E-2</v>
      </c>
      <c r="S211" s="162">
        <v>0</v>
      </c>
      <c r="T211" s="163">
        <f t="shared" si="33"/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64" t="s">
        <v>452</v>
      </c>
      <c r="AT211" s="164" t="s">
        <v>181</v>
      </c>
      <c r="AU211" s="164" t="s">
        <v>145</v>
      </c>
      <c r="AY211" s="18" t="s">
        <v>137</v>
      </c>
      <c r="BE211" s="165">
        <f t="shared" si="34"/>
        <v>0</v>
      </c>
      <c r="BF211" s="165">
        <f t="shared" si="35"/>
        <v>0</v>
      </c>
      <c r="BG211" s="165">
        <f t="shared" si="36"/>
        <v>0</v>
      </c>
      <c r="BH211" s="165">
        <f t="shared" si="37"/>
        <v>0</v>
      </c>
      <c r="BI211" s="165">
        <f t="shared" si="38"/>
        <v>0</v>
      </c>
      <c r="BJ211" s="18" t="s">
        <v>145</v>
      </c>
      <c r="BK211" s="165">
        <f t="shared" si="39"/>
        <v>0</v>
      </c>
      <c r="BL211" s="18" t="s">
        <v>413</v>
      </c>
      <c r="BM211" s="164" t="s">
        <v>1054</v>
      </c>
    </row>
    <row r="212" spans="1:65" s="2" customFormat="1" ht="16.5" customHeight="1">
      <c r="A212" s="33"/>
      <c r="B212" s="151"/>
      <c r="C212" s="190" t="s">
        <v>1055</v>
      </c>
      <c r="D212" s="190" t="s">
        <v>181</v>
      </c>
      <c r="E212" s="191" t="s">
        <v>1056</v>
      </c>
      <c r="F212" s="192" t="s">
        <v>1057</v>
      </c>
      <c r="G212" s="193" t="s">
        <v>215</v>
      </c>
      <c r="H212" s="194">
        <v>1</v>
      </c>
      <c r="I212" s="195"/>
      <c r="J212" s="196">
        <f t="shared" si="30"/>
        <v>0</v>
      </c>
      <c r="K212" s="197"/>
      <c r="L212" s="198"/>
      <c r="M212" s="199" t="s">
        <v>1</v>
      </c>
      <c r="N212" s="200" t="s">
        <v>41</v>
      </c>
      <c r="O212" s="62"/>
      <c r="P212" s="162">
        <f t="shared" si="31"/>
        <v>0</v>
      </c>
      <c r="Q212" s="162">
        <v>2E-3</v>
      </c>
      <c r="R212" s="162">
        <f t="shared" si="32"/>
        <v>2E-3</v>
      </c>
      <c r="S212" s="162">
        <v>0</v>
      </c>
      <c r="T212" s="163">
        <f t="shared" si="33"/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4" t="s">
        <v>452</v>
      </c>
      <c r="AT212" s="164" t="s">
        <v>181</v>
      </c>
      <c r="AU212" s="164" t="s">
        <v>145</v>
      </c>
      <c r="AY212" s="18" t="s">
        <v>137</v>
      </c>
      <c r="BE212" s="165">
        <f t="shared" si="34"/>
        <v>0</v>
      </c>
      <c r="BF212" s="165">
        <f t="shared" si="35"/>
        <v>0</v>
      </c>
      <c r="BG212" s="165">
        <f t="shared" si="36"/>
        <v>0</v>
      </c>
      <c r="BH212" s="165">
        <f t="shared" si="37"/>
        <v>0</v>
      </c>
      <c r="BI212" s="165">
        <f t="shared" si="38"/>
        <v>0</v>
      </c>
      <c r="BJ212" s="18" t="s">
        <v>145</v>
      </c>
      <c r="BK212" s="165">
        <f t="shared" si="39"/>
        <v>0</v>
      </c>
      <c r="BL212" s="18" t="s">
        <v>413</v>
      </c>
      <c r="BM212" s="164" t="s">
        <v>1058</v>
      </c>
    </row>
    <row r="213" spans="1:65" s="2" customFormat="1" ht="16.5" customHeight="1">
      <c r="A213" s="33"/>
      <c r="B213" s="151"/>
      <c r="C213" s="190" t="s">
        <v>242</v>
      </c>
      <c r="D213" s="190" t="s">
        <v>181</v>
      </c>
      <c r="E213" s="191" t="s">
        <v>1059</v>
      </c>
      <c r="F213" s="192" t="s">
        <v>1060</v>
      </c>
      <c r="G213" s="193" t="s">
        <v>215</v>
      </c>
      <c r="H213" s="194">
        <v>2</v>
      </c>
      <c r="I213" s="195"/>
      <c r="J213" s="196">
        <f t="shared" si="30"/>
        <v>0</v>
      </c>
      <c r="K213" s="197"/>
      <c r="L213" s="198"/>
      <c r="M213" s="199" t="s">
        <v>1</v>
      </c>
      <c r="N213" s="200" t="s">
        <v>41</v>
      </c>
      <c r="O213" s="62"/>
      <c r="P213" s="162">
        <f t="shared" si="31"/>
        <v>0</v>
      </c>
      <c r="Q213" s="162">
        <v>2.5000000000000001E-3</v>
      </c>
      <c r="R213" s="162">
        <f t="shared" si="32"/>
        <v>5.0000000000000001E-3</v>
      </c>
      <c r="S213" s="162">
        <v>0</v>
      </c>
      <c r="T213" s="163">
        <f t="shared" si="33"/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64" t="s">
        <v>452</v>
      </c>
      <c r="AT213" s="164" t="s">
        <v>181</v>
      </c>
      <c r="AU213" s="164" t="s">
        <v>145</v>
      </c>
      <c r="AY213" s="18" t="s">
        <v>137</v>
      </c>
      <c r="BE213" s="165">
        <f t="shared" si="34"/>
        <v>0</v>
      </c>
      <c r="BF213" s="165">
        <f t="shared" si="35"/>
        <v>0</v>
      </c>
      <c r="BG213" s="165">
        <f t="shared" si="36"/>
        <v>0</v>
      </c>
      <c r="BH213" s="165">
        <f t="shared" si="37"/>
        <v>0</v>
      </c>
      <c r="BI213" s="165">
        <f t="shared" si="38"/>
        <v>0</v>
      </c>
      <c r="BJ213" s="18" t="s">
        <v>145</v>
      </c>
      <c r="BK213" s="165">
        <f t="shared" si="39"/>
        <v>0</v>
      </c>
      <c r="BL213" s="18" t="s">
        <v>413</v>
      </c>
      <c r="BM213" s="164" t="s">
        <v>1061</v>
      </c>
    </row>
    <row r="214" spans="1:65" s="2" customFormat="1" ht="24.2" customHeight="1">
      <c r="A214" s="33"/>
      <c r="B214" s="151"/>
      <c r="C214" s="152" t="s">
        <v>206</v>
      </c>
      <c r="D214" s="152" t="s">
        <v>140</v>
      </c>
      <c r="E214" s="153" t="s">
        <v>1062</v>
      </c>
      <c r="F214" s="154" t="s">
        <v>1063</v>
      </c>
      <c r="G214" s="155" t="s">
        <v>215</v>
      </c>
      <c r="H214" s="156">
        <v>7</v>
      </c>
      <c r="I214" s="157"/>
      <c r="J214" s="158">
        <f t="shared" si="30"/>
        <v>0</v>
      </c>
      <c r="K214" s="159"/>
      <c r="L214" s="34"/>
      <c r="M214" s="160" t="s">
        <v>1</v>
      </c>
      <c r="N214" s="161" t="s">
        <v>41</v>
      </c>
      <c r="O214" s="62"/>
      <c r="P214" s="162">
        <f t="shared" si="31"/>
        <v>0</v>
      </c>
      <c r="Q214" s="162">
        <v>1.0000000000000001E-5</v>
      </c>
      <c r="R214" s="162">
        <f t="shared" si="32"/>
        <v>7.0000000000000007E-5</v>
      </c>
      <c r="S214" s="162">
        <v>0</v>
      </c>
      <c r="T214" s="163">
        <f t="shared" si="33"/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64" t="s">
        <v>413</v>
      </c>
      <c r="AT214" s="164" t="s">
        <v>140</v>
      </c>
      <c r="AU214" s="164" t="s">
        <v>145</v>
      </c>
      <c r="AY214" s="18" t="s">
        <v>137</v>
      </c>
      <c r="BE214" s="165">
        <f t="shared" si="34"/>
        <v>0</v>
      </c>
      <c r="BF214" s="165">
        <f t="shared" si="35"/>
        <v>0</v>
      </c>
      <c r="BG214" s="165">
        <f t="shared" si="36"/>
        <v>0</v>
      </c>
      <c r="BH214" s="165">
        <f t="shared" si="37"/>
        <v>0</v>
      </c>
      <c r="BI214" s="165">
        <f t="shared" si="38"/>
        <v>0</v>
      </c>
      <c r="BJ214" s="18" t="s">
        <v>145</v>
      </c>
      <c r="BK214" s="165">
        <f t="shared" si="39"/>
        <v>0</v>
      </c>
      <c r="BL214" s="18" t="s">
        <v>413</v>
      </c>
      <c r="BM214" s="164" t="s">
        <v>1064</v>
      </c>
    </row>
    <row r="215" spans="1:65" s="2" customFormat="1" ht="16.5" customHeight="1">
      <c r="A215" s="33"/>
      <c r="B215" s="151"/>
      <c r="C215" s="190" t="s">
        <v>218</v>
      </c>
      <c r="D215" s="190" t="s">
        <v>181</v>
      </c>
      <c r="E215" s="191" t="s">
        <v>1065</v>
      </c>
      <c r="F215" s="192" t="s">
        <v>1066</v>
      </c>
      <c r="G215" s="193" t="s">
        <v>215</v>
      </c>
      <c r="H215" s="194">
        <v>6</v>
      </c>
      <c r="I215" s="195"/>
      <c r="J215" s="196">
        <f t="shared" si="30"/>
        <v>0</v>
      </c>
      <c r="K215" s="197"/>
      <c r="L215" s="198"/>
      <c r="M215" s="199" t="s">
        <v>1</v>
      </c>
      <c r="N215" s="200" t="s">
        <v>41</v>
      </c>
      <c r="O215" s="62"/>
      <c r="P215" s="162">
        <f t="shared" si="31"/>
        <v>0</v>
      </c>
      <c r="Q215" s="162">
        <v>8.8000000000000003E-4</v>
      </c>
      <c r="R215" s="162">
        <f t="shared" si="32"/>
        <v>5.28E-3</v>
      </c>
      <c r="S215" s="162">
        <v>0</v>
      </c>
      <c r="T215" s="163">
        <f t="shared" si="33"/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64" t="s">
        <v>452</v>
      </c>
      <c r="AT215" s="164" t="s">
        <v>181</v>
      </c>
      <c r="AU215" s="164" t="s">
        <v>145</v>
      </c>
      <c r="AY215" s="18" t="s">
        <v>137</v>
      </c>
      <c r="BE215" s="165">
        <f t="shared" si="34"/>
        <v>0</v>
      </c>
      <c r="BF215" s="165">
        <f t="shared" si="35"/>
        <v>0</v>
      </c>
      <c r="BG215" s="165">
        <f t="shared" si="36"/>
        <v>0</v>
      </c>
      <c r="BH215" s="165">
        <f t="shared" si="37"/>
        <v>0</v>
      </c>
      <c r="BI215" s="165">
        <f t="shared" si="38"/>
        <v>0</v>
      </c>
      <c r="BJ215" s="18" t="s">
        <v>145</v>
      </c>
      <c r="BK215" s="165">
        <f t="shared" si="39"/>
        <v>0</v>
      </c>
      <c r="BL215" s="18" t="s">
        <v>413</v>
      </c>
      <c r="BM215" s="164" t="s">
        <v>1067</v>
      </c>
    </row>
    <row r="216" spans="1:65" s="2" customFormat="1" ht="16.5" customHeight="1">
      <c r="A216" s="33"/>
      <c r="B216" s="151"/>
      <c r="C216" s="190" t="s">
        <v>1068</v>
      </c>
      <c r="D216" s="190" t="s">
        <v>181</v>
      </c>
      <c r="E216" s="191" t="s">
        <v>1069</v>
      </c>
      <c r="F216" s="192" t="s">
        <v>1070</v>
      </c>
      <c r="G216" s="193" t="s">
        <v>215</v>
      </c>
      <c r="H216" s="194">
        <v>1</v>
      </c>
      <c r="I216" s="195"/>
      <c r="J216" s="196">
        <f t="shared" si="30"/>
        <v>0</v>
      </c>
      <c r="K216" s="197"/>
      <c r="L216" s="198"/>
      <c r="M216" s="199" t="s">
        <v>1</v>
      </c>
      <c r="N216" s="200" t="s">
        <v>41</v>
      </c>
      <c r="O216" s="62"/>
      <c r="P216" s="162">
        <f t="shared" si="31"/>
        <v>0</v>
      </c>
      <c r="Q216" s="162">
        <v>8.8000000000000003E-4</v>
      </c>
      <c r="R216" s="162">
        <f t="shared" si="32"/>
        <v>8.8000000000000003E-4</v>
      </c>
      <c r="S216" s="162">
        <v>0</v>
      </c>
      <c r="T216" s="163">
        <f t="shared" si="33"/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64" t="s">
        <v>452</v>
      </c>
      <c r="AT216" s="164" t="s">
        <v>181</v>
      </c>
      <c r="AU216" s="164" t="s">
        <v>145</v>
      </c>
      <c r="AY216" s="18" t="s">
        <v>137</v>
      </c>
      <c r="BE216" s="165">
        <f t="shared" si="34"/>
        <v>0</v>
      </c>
      <c r="BF216" s="165">
        <f t="shared" si="35"/>
        <v>0</v>
      </c>
      <c r="BG216" s="165">
        <f t="shared" si="36"/>
        <v>0</v>
      </c>
      <c r="BH216" s="165">
        <f t="shared" si="37"/>
        <v>0</v>
      </c>
      <c r="BI216" s="165">
        <f t="shared" si="38"/>
        <v>0</v>
      </c>
      <c r="BJ216" s="18" t="s">
        <v>145</v>
      </c>
      <c r="BK216" s="165">
        <f t="shared" si="39"/>
        <v>0</v>
      </c>
      <c r="BL216" s="18" t="s">
        <v>413</v>
      </c>
      <c r="BM216" s="164" t="s">
        <v>1071</v>
      </c>
    </row>
    <row r="217" spans="1:65" s="2" customFormat="1" ht="16.5" customHeight="1">
      <c r="A217" s="33"/>
      <c r="B217" s="151"/>
      <c r="C217" s="190" t="s">
        <v>1072</v>
      </c>
      <c r="D217" s="190" t="s">
        <v>181</v>
      </c>
      <c r="E217" s="191" t="s">
        <v>1073</v>
      </c>
      <c r="F217" s="192" t="s">
        <v>1074</v>
      </c>
      <c r="G217" s="193" t="s">
        <v>215</v>
      </c>
      <c r="H217" s="194">
        <v>1</v>
      </c>
      <c r="I217" s="195"/>
      <c r="J217" s="196">
        <f t="shared" si="30"/>
        <v>0</v>
      </c>
      <c r="K217" s="197"/>
      <c r="L217" s="198"/>
      <c r="M217" s="199" t="s">
        <v>1</v>
      </c>
      <c r="N217" s="200" t="s">
        <v>41</v>
      </c>
      <c r="O217" s="62"/>
      <c r="P217" s="162">
        <f t="shared" si="31"/>
        <v>0</v>
      </c>
      <c r="Q217" s="162">
        <v>8.8000000000000003E-4</v>
      </c>
      <c r="R217" s="162">
        <f t="shared" si="32"/>
        <v>8.8000000000000003E-4</v>
      </c>
      <c r="S217" s="162">
        <v>0</v>
      </c>
      <c r="T217" s="163">
        <f t="shared" si="33"/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64" t="s">
        <v>452</v>
      </c>
      <c r="AT217" s="164" t="s">
        <v>181</v>
      </c>
      <c r="AU217" s="164" t="s">
        <v>145</v>
      </c>
      <c r="AY217" s="18" t="s">
        <v>137</v>
      </c>
      <c r="BE217" s="165">
        <f t="shared" si="34"/>
        <v>0</v>
      </c>
      <c r="BF217" s="165">
        <f t="shared" si="35"/>
        <v>0</v>
      </c>
      <c r="BG217" s="165">
        <f t="shared" si="36"/>
        <v>0</v>
      </c>
      <c r="BH217" s="165">
        <f t="shared" si="37"/>
        <v>0</v>
      </c>
      <c r="BI217" s="165">
        <f t="shared" si="38"/>
        <v>0</v>
      </c>
      <c r="BJ217" s="18" t="s">
        <v>145</v>
      </c>
      <c r="BK217" s="165">
        <f t="shared" si="39"/>
        <v>0</v>
      </c>
      <c r="BL217" s="18" t="s">
        <v>413</v>
      </c>
      <c r="BM217" s="164" t="s">
        <v>1075</v>
      </c>
    </row>
    <row r="218" spans="1:65" s="2" customFormat="1" ht="24.2" customHeight="1">
      <c r="A218" s="33"/>
      <c r="B218" s="151"/>
      <c r="C218" s="152" t="s">
        <v>223</v>
      </c>
      <c r="D218" s="152" t="s">
        <v>140</v>
      </c>
      <c r="E218" s="153" t="s">
        <v>1076</v>
      </c>
      <c r="F218" s="154" t="s">
        <v>1077</v>
      </c>
      <c r="G218" s="155" t="s">
        <v>215</v>
      </c>
      <c r="H218" s="156">
        <v>2</v>
      </c>
      <c r="I218" s="157"/>
      <c r="J218" s="158">
        <f t="shared" si="30"/>
        <v>0</v>
      </c>
      <c r="K218" s="159"/>
      <c r="L218" s="34"/>
      <c r="M218" s="160" t="s">
        <v>1</v>
      </c>
      <c r="N218" s="161" t="s">
        <v>41</v>
      </c>
      <c r="O218" s="62"/>
      <c r="P218" s="162">
        <f t="shared" si="31"/>
        <v>0</v>
      </c>
      <c r="Q218" s="162">
        <v>1.0000000000000001E-5</v>
      </c>
      <c r="R218" s="162">
        <f t="shared" si="32"/>
        <v>2.0000000000000002E-5</v>
      </c>
      <c r="S218" s="162">
        <v>0</v>
      </c>
      <c r="T218" s="163">
        <f t="shared" si="33"/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4" t="s">
        <v>413</v>
      </c>
      <c r="AT218" s="164" t="s">
        <v>140</v>
      </c>
      <c r="AU218" s="164" t="s">
        <v>145</v>
      </c>
      <c r="AY218" s="18" t="s">
        <v>137</v>
      </c>
      <c r="BE218" s="165">
        <f t="shared" si="34"/>
        <v>0</v>
      </c>
      <c r="BF218" s="165">
        <f t="shared" si="35"/>
        <v>0</v>
      </c>
      <c r="BG218" s="165">
        <f t="shared" si="36"/>
        <v>0</v>
      </c>
      <c r="BH218" s="165">
        <f t="shared" si="37"/>
        <v>0</v>
      </c>
      <c r="BI218" s="165">
        <f t="shared" si="38"/>
        <v>0</v>
      </c>
      <c r="BJ218" s="18" t="s">
        <v>145</v>
      </c>
      <c r="BK218" s="165">
        <f t="shared" si="39"/>
        <v>0</v>
      </c>
      <c r="BL218" s="18" t="s">
        <v>413</v>
      </c>
      <c r="BM218" s="164" t="s">
        <v>1078</v>
      </c>
    </row>
    <row r="219" spans="1:65" s="2" customFormat="1" ht="37.9" customHeight="1">
      <c r="A219" s="33"/>
      <c r="B219" s="151"/>
      <c r="C219" s="190" t="s">
        <v>166</v>
      </c>
      <c r="D219" s="190" t="s">
        <v>181</v>
      </c>
      <c r="E219" s="191" t="s">
        <v>1079</v>
      </c>
      <c r="F219" s="192" t="s">
        <v>1080</v>
      </c>
      <c r="G219" s="193" t="s">
        <v>215</v>
      </c>
      <c r="H219" s="194">
        <v>2</v>
      </c>
      <c r="I219" s="195"/>
      <c r="J219" s="196">
        <f t="shared" si="30"/>
        <v>0</v>
      </c>
      <c r="K219" s="197"/>
      <c r="L219" s="198"/>
      <c r="M219" s="199" t="s">
        <v>1</v>
      </c>
      <c r="N219" s="200" t="s">
        <v>41</v>
      </c>
      <c r="O219" s="62"/>
      <c r="P219" s="162">
        <f t="shared" si="31"/>
        <v>0</v>
      </c>
      <c r="Q219" s="162">
        <v>3.6000000000000002E-4</v>
      </c>
      <c r="R219" s="162">
        <f t="shared" si="32"/>
        <v>7.2000000000000005E-4</v>
      </c>
      <c r="S219" s="162">
        <v>0</v>
      </c>
      <c r="T219" s="163">
        <f t="shared" si="33"/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4" t="s">
        <v>452</v>
      </c>
      <c r="AT219" s="164" t="s">
        <v>181</v>
      </c>
      <c r="AU219" s="164" t="s">
        <v>145</v>
      </c>
      <c r="AY219" s="18" t="s">
        <v>137</v>
      </c>
      <c r="BE219" s="165">
        <f t="shared" si="34"/>
        <v>0</v>
      </c>
      <c r="BF219" s="165">
        <f t="shared" si="35"/>
        <v>0</v>
      </c>
      <c r="BG219" s="165">
        <f t="shared" si="36"/>
        <v>0</v>
      </c>
      <c r="BH219" s="165">
        <f t="shared" si="37"/>
        <v>0</v>
      </c>
      <c r="BI219" s="165">
        <f t="shared" si="38"/>
        <v>0</v>
      </c>
      <c r="BJ219" s="18" t="s">
        <v>145</v>
      </c>
      <c r="BK219" s="165">
        <f t="shared" si="39"/>
        <v>0</v>
      </c>
      <c r="BL219" s="18" t="s">
        <v>413</v>
      </c>
      <c r="BM219" s="164" t="s">
        <v>1081</v>
      </c>
    </row>
    <row r="220" spans="1:65" s="2" customFormat="1" ht="24.2" customHeight="1">
      <c r="A220" s="33"/>
      <c r="B220" s="151"/>
      <c r="C220" s="152" t="s">
        <v>431</v>
      </c>
      <c r="D220" s="152" t="s">
        <v>140</v>
      </c>
      <c r="E220" s="153" t="s">
        <v>1082</v>
      </c>
      <c r="F220" s="154" t="s">
        <v>1083</v>
      </c>
      <c r="G220" s="155" t="s">
        <v>215</v>
      </c>
      <c r="H220" s="156">
        <v>1</v>
      </c>
      <c r="I220" s="157"/>
      <c r="J220" s="158">
        <f t="shared" si="30"/>
        <v>0</v>
      </c>
      <c r="K220" s="159"/>
      <c r="L220" s="34"/>
      <c r="M220" s="160" t="s">
        <v>1</v>
      </c>
      <c r="N220" s="161" t="s">
        <v>41</v>
      </c>
      <c r="O220" s="62"/>
      <c r="P220" s="162">
        <f t="shared" si="31"/>
        <v>0</v>
      </c>
      <c r="Q220" s="162">
        <v>0</v>
      </c>
      <c r="R220" s="162">
        <f t="shared" si="32"/>
        <v>0</v>
      </c>
      <c r="S220" s="162">
        <v>0</v>
      </c>
      <c r="T220" s="163">
        <f t="shared" si="33"/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64" t="s">
        <v>413</v>
      </c>
      <c r="AT220" s="164" t="s">
        <v>140</v>
      </c>
      <c r="AU220" s="164" t="s">
        <v>145</v>
      </c>
      <c r="AY220" s="18" t="s">
        <v>137</v>
      </c>
      <c r="BE220" s="165">
        <f t="shared" si="34"/>
        <v>0</v>
      </c>
      <c r="BF220" s="165">
        <f t="shared" si="35"/>
        <v>0</v>
      </c>
      <c r="BG220" s="165">
        <f t="shared" si="36"/>
        <v>0</v>
      </c>
      <c r="BH220" s="165">
        <f t="shared" si="37"/>
        <v>0</v>
      </c>
      <c r="BI220" s="165">
        <f t="shared" si="38"/>
        <v>0</v>
      </c>
      <c r="BJ220" s="18" t="s">
        <v>145</v>
      </c>
      <c r="BK220" s="165">
        <f t="shared" si="39"/>
        <v>0</v>
      </c>
      <c r="BL220" s="18" t="s">
        <v>413</v>
      </c>
      <c r="BM220" s="164" t="s">
        <v>1084</v>
      </c>
    </row>
    <row r="221" spans="1:65" s="2" customFormat="1" ht="24.2" customHeight="1">
      <c r="A221" s="33"/>
      <c r="B221" s="151"/>
      <c r="C221" s="190" t="s">
        <v>1085</v>
      </c>
      <c r="D221" s="190" t="s">
        <v>181</v>
      </c>
      <c r="E221" s="191" t="s">
        <v>1086</v>
      </c>
      <c r="F221" s="192" t="s">
        <v>1087</v>
      </c>
      <c r="G221" s="193" t="s">
        <v>215</v>
      </c>
      <c r="H221" s="194">
        <v>1</v>
      </c>
      <c r="I221" s="195"/>
      <c r="J221" s="196">
        <f t="shared" si="30"/>
        <v>0</v>
      </c>
      <c r="K221" s="197"/>
      <c r="L221" s="198"/>
      <c r="M221" s="199" t="s">
        <v>1</v>
      </c>
      <c r="N221" s="200" t="s">
        <v>41</v>
      </c>
      <c r="O221" s="62"/>
      <c r="P221" s="162">
        <f t="shared" si="31"/>
        <v>0</v>
      </c>
      <c r="Q221" s="162">
        <v>2.7999999999999998E-4</v>
      </c>
      <c r="R221" s="162">
        <f t="shared" si="32"/>
        <v>2.7999999999999998E-4</v>
      </c>
      <c r="S221" s="162">
        <v>0</v>
      </c>
      <c r="T221" s="163">
        <f t="shared" si="33"/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64" t="s">
        <v>452</v>
      </c>
      <c r="AT221" s="164" t="s">
        <v>181</v>
      </c>
      <c r="AU221" s="164" t="s">
        <v>145</v>
      </c>
      <c r="AY221" s="18" t="s">
        <v>137</v>
      </c>
      <c r="BE221" s="165">
        <f t="shared" si="34"/>
        <v>0</v>
      </c>
      <c r="BF221" s="165">
        <f t="shared" si="35"/>
        <v>0</v>
      </c>
      <c r="BG221" s="165">
        <f t="shared" si="36"/>
        <v>0</v>
      </c>
      <c r="BH221" s="165">
        <f t="shared" si="37"/>
        <v>0</v>
      </c>
      <c r="BI221" s="165">
        <f t="shared" si="38"/>
        <v>0</v>
      </c>
      <c r="BJ221" s="18" t="s">
        <v>145</v>
      </c>
      <c r="BK221" s="165">
        <f t="shared" si="39"/>
        <v>0</v>
      </c>
      <c r="BL221" s="18" t="s">
        <v>413</v>
      </c>
      <c r="BM221" s="164" t="s">
        <v>1088</v>
      </c>
    </row>
    <row r="222" spans="1:65" s="2" customFormat="1" ht="24.2" customHeight="1">
      <c r="A222" s="33"/>
      <c r="B222" s="151"/>
      <c r="C222" s="152" t="s">
        <v>1089</v>
      </c>
      <c r="D222" s="152" t="s">
        <v>140</v>
      </c>
      <c r="E222" s="153" t="s">
        <v>1090</v>
      </c>
      <c r="F222" s="154" t="s">
        <v>1091</v>
      </c>
      <c r="G222" s="155" t="s">
        <v>215</v>
      </c>
      <c r="H222" s="156">
        <v>3</v>
      </c>
      <c r="I222" s="157"/>
      <c r="J222" s="158">
        <f t="shared" si="30"/>
        <v>0</v>
      </c>
      <c r="K222" s="159"/>
      <c r="L222" s="34"/>
      <c r="M222" s="160" t="s">
        <v>1</v>
      </c>
      <c r="N222" s="161" t="s">
        <v>41</v>
      </c>
      <c r="O222" s="62"/>
      <c r="P222" s="162">
        <f t="shared" si="31"/>
        <v>0</v>
      </c>
      <c r="Q222" s="162">
        <v>0</v>
      </c>
      <c r="R222" s="162">
        <f t="shared" si="32"/>
        <v>0</v>
      </c>
      <c r="S222" s="162">
        <v>0</v>
      </c>
      <c r="T222" s="163">
        <f t="shared" si="33"/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64" t="s">
        <v>413</v>
      </c>
      <c r="AT222" s="164" t="s">
        <v>140</v>
      </c>
      <c r="AU222" s="164" t="s">
        <v>145</v>
      </c>
      <c r="AY222" s="18" t="s">
        <v>137</v>
      </c>
      <c r="BE222" s="165">
        <f t="shared" si="34"/>
        <v>0</v>
      </c>
      <c r="BF222" s="165">
        <f t="shared" si="35"/>
        <v>0</v>
      </c>
      <c r="BG222" s="165">
        <f t="shared" si="36"/>
        <v>0</v>
      </c>
      <c r="BH222" s="165">
        <f t="shared" si="37"/>
        <v>0</v>
      </c>
      <c r="BI222" s="165">
        <f t="shared" si="38"/>
        <v>0</v>
      </c>
      <c r="BJ222" s="18" t="s">
        <v>145</v>
      </c>
      <c r="BK222" s="165">
        <f t="shared" si="39"/>
        <v>0</v>
      </c>
      <c r="BL222" s="18" t="s">
        <v>413</v>
      </c>
      <c r="BM222" s="164" t="s">
        <v>1092</v>
      </c>
    </row>
    <row r="223" spans="1:65" s="2" customFormat="1" ht="16.5" customHeight="1">
      <c r="A223" s="33"/>
      <c r="B223" s="151"/>
      <c r="C223" s="190" t="s">
        <v>1093</v>
      </c>
      <c r="D223" s="190" t="s">
        <v>181</v>
      </c>
      <c r="E223" s="191" t="s">
        <v>1094</v>
      </c>
      <c r="F223" s="192" t="s">
        <v>1095</v>
      </c>
      <c r="G223" s="193" t="s">
        <v>215</v>
      </c>
      <c r="H223" s="194">
        <v>3</v>
      </c>
      <c r="I223" s="195"/>
      <c r="J223" s="196">
        <f t="shared" si="30"/>
        <v>0</v>
      </c>
      <c r="K223" s="197"/>
      <c r="L223" s="198"/>
      <c r="M223" s="199" t="s">
        <v>1</v>
      </c>
      <c r="N223" s="200" t="s">
        <v>41</v>
      </c>
      <c r="O223" s="62"/>
      <c r="P223" s="162">
        <f t="shared" si="31"/>
        <v>0</v>
      </c>
      <c r="Q223" s="162">
        <v>1.8000000000000001E-4</v>
      </c>
      <c r="R223" s="162">
        <f t="shared" si="32"/>
        <v>5.4000000000000001E-4</v>
      </c>
      <c r="S223" s="162">
        <v>0</v>
      </c>
      <c r="T223" s="163">
        <f t="shared" si="33"/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4" t="s">
        <v>452</v>
      </c>
      <c r="AT223" s="164" t="s">
        <v>181</v>
      </c>
      <c r="AU223" s="164" t="s">
        <v>145</v>
      </c>
      <c r="AY223" s="18" t="s">
        <v>137</v>
      </c>
      <c r="BE223" s="165">
        <f t="shared" si="34"/>
        <v>0</v>
      </c>
      <c r="BF223" s="165">
        <f t="shared" si="35"/>
        <v>0</v>
      </c>
      <c r="BG223" s="165">
        <f t="shared" si="36"/>
        <v>0</v>
      </c>
      <c r="BH223" s="165">
        <f t="shared" si="37"/>
        <v>0</v>
      </c>
      <c r="BI223" s="165">
        <f t="shared" si="38"/>
        <v>0</v>
      </c>
      <c r="BJ223" s="18" t="s">
        <v>145</v>
      </c>
      <c r="BK223" s="165">
        <f t="shared" si="39"/>
        <v>0</v>
      </c>
      <c r="BL223" s="18" t="s">
        <v>413</v>
      </c>
      <c r="BM223" s="164" t="s">
        <v>1096</v>
      </c>
    </row>
    <row r="224" spans="1:65" s="2" customFormat="1" ht="24.2" customHeight="1">
      <c r="A224" s="33"/>
      <c r="B224" s="151"/>
      <c r="C224" s="152" t="s">
        <v>479</v>
      </c>
      <c r="D224" s="152" t="s">
        <v>140</v>
      </c>
      <c r="E224" s="153" t="s">
        <v>1097</v>
      </c>
      <c r="F224" s="154" t="s">
        <v>1098</v>
      </c>
      <c r="G224" s="155" t="s">
        <v>461</v>
      </c>
      <c r="H224" s="209"/>
      <c r="I224" s="157"/>
      <c r="J224" s="158">
        <f t="shared" si="30"/>
        <v>0</v>
      </c>
      <c r="K224" s="159"/>
      <c r="L224" s="34"/>
      <c r="M224" s="210" t="s">
        <v>1</v>
      </c>
      <c r="N224" s="211" t="s">
        <v>41</v>
      </c>
      <c r="O224" s="212"/>
      <c r="P224" s="213">
        <f t="shared" si="31"/>
        <v>0</v>
      </c>
      <c r="Q224" s="213">
        <v>0</v>
      </c>
      <c r="R224" s="213">
        <f t="shared" si="32"/>
        <v>0</v>
      </c>
      <c r="S224" s="213">
        <v>0</v>
      </c>
      <c r="T224" s="214">
        <f t="shared" si="33"/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64" t="s">
        <v>413</v>
      </c>
      <c r="AT224" s="164" t="s">
        <v>140</v>
      </c>
      <c r="AU224" s="164" t="s">
        <v>145</v>
      </c>
      <c r="AY224" s="18" t="s">
        <v>137</v>
      </c>
      <c r="BE224" s="165">
        <f t="shared" si="34"/>
        <v>0</v>
      </c>
      <c r="BF224" s="165">
        <f t="shared" si="35"/>
        <v>0</v>
      </c>
      <c r="BG224" s="165">
        <f t="shared" si="36"/>
        <v>0</v>
      </c>
      <c r="BH224" s="165">
        <f t="shared" si="37"/>
        <v>0</v>
      </c>
      <c r="BI224" s="165">
        <f t="shared" si="38"/>
        <v>0</v>
      </c>
      <c r="BJ224" s="18" t="s">
        <v>145</v>
      </c>
      <c r="BK224" s="165">
        <f t="shared" si="39"/>
        <v>0</v>
      </c>
      <c r="BL224" s="18" t="s">
        <v>413</v>
      </c>
      <c r="BM224" s="164" t="s">
        <v>1099</v>
      </c>
    </row>
    <row r="225" spans="1:31" s="2" customFormat="1" ht="6.95" customHeight="1">
      <c r="A225" s="33"/>
      <c r="B225" s="51"/>
      <c r="C225" s="52"/>
      <c r="D225" s="52"/>
      <c r="E225" s="52"/>
      <c r="F225" s="52"/>
      <c r="G225" s="52"/>
      <c r="H225" s="52"/>
      <c r="I225" s="52"/>
      <c r="J225" s="52"/>
      <c r="K225" s="52"/>
      <c r="L225" s="34"/>
      <c r="M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</row>
  </sheetData>
  <autoFilter ref="C123:K224" xr:uid="{00000000-0009-0000-0000-000003000000}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54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5" t="s">
        <v>5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8" t="s">
        <v>92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4.95" customHeight="1">
      <c r="B4" s="21"/>
      <c r="D4" s="22" t="s">
        <v>99</v>
      </c>
      <c r="L4" s="21"/>
      <c r="M4" s="97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26.25" customHeight="1">
      <c r="B7" s="21"/>
      <c r="E7" s="258" t="str">
        <f>'Rekapitulácia stavby'!K6</f>
        <v>STAVEBNÉ ÚPRAVY KULTÚRNY DOM s.č. 237 so zmenou účelu prístavby KD na Materskú školu - prístavba, II. etapa</v>
      </c>
      <c r="F7" s="259"/>
      <c r="G7" s="259"/>
      <c r="H7" s="259"/>
      <c r="L7" s="21"/>
    </row>
    <row r="8" spans="1:46" s="2" customFormat="1" ht="12" customHeight="1">
      <c r="A8" s="33"/>
      <c r="B8" s="34"/>
      <c r="C8" s="33"/>
      <c r="D8" s="28" t="s">
        <v>100</v>
      </c>
      <c r="E8" s="33"/>
      <c r="F8" s="33"/>
      <c r="G8" s="33"/>
      <c r="H8" s="33"/>
      <c r="I8" s="33"/>
      <c r="J8" s="33"/>
      <c r="K8" s="33"/>
      <c r="L8" s="46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48" t="s">
        <v>1100</v>
      </c>
      <c r="F9" s="257"/>
      <c r="G9" s="257"/>
      <c r="H9" s="257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17</v>
      </c>
      <c r="E11" s="33"/>
      <c r="F11" s="26" t="s">
        <v>1</v>
      </c>
      <c r="G11" s="33"/>
      <c r="H11" s="33"/>
      <c r="I11" s="28" t="s">
        <v>18</v>
      </c>
      <c r="J11" s="26" t="s">
        <v>1</v>
      </c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19</v>
      </c>
      <c r="E12" s="33"/>
      <c r="F12" s="26" t="s">
        <v>20</v>
      </c>
      <c r="G12" s="33"/>
      <c r="H12" s="33"/>
      <c r="I12" s="28" t="s">
        <v>21</v>
      </c>
      <c r="J12" s="59" t="str">
        <f>'Rekapitulácia stavby'!AN8</f>
        <v>19. 1. 2022</v>
      </c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23</v>
      </c>
      <c r="E14" s="33"/>
      <c r="F14" s="33"/>
      <c r="G14" s="33"/>
      <c r="H14" s="33"/>
      <c r="I14" s="28" t="s">
        <v>24</v>
      </c>
      <c r="J14" s="26" t="s">
        <v>1</v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">
        <v>25</v>
      </c>
      <c r="F15" s="33"/>
      <c r="G15" s="33"/>
      <c r="H15" s="33"/>
      <c r="I15" s="28" t="s">
        <v>26</v>
      </c>
      <c r="J15" s="26" t="s">
        <v>1</v>
      </c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27</v>
      </c>
      <c r="E17" s="33"/>
      <c r="F17" s="33"/>
      <c r="G17" s="33"/>
      <c r="H17" s="33"/>
      <c r="I17" s="28" t="s">
        <v>24</v>
      </c>
      <c r="J17" s="29" t="str">
        <f>'Rekapitulácia stavby'!AN13</f>
        <v>Vyplň údaj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60" t="str">
        <f>'Rekapitulácia stavby'!E14</f>
        <v>Vyplň údaj</v>
      </c>
      <c r="F18" s="230"/>
      <c r="G18" s="230"/>
      <c r="H18" s="230"/>
      <c r="I18" s="28" t="s">
        <v>26</v>
      </c>
      <c r="J18" s="29" t="str">
        <f>'Rekapitulácia stavby'!AN14</f>
        <v>Vyplň údaj</v>
      </c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29</v>
      </c>
      <c r="E20" s="33"/>
      <c r="F20" s="33"/>
      <c r="G20" s="33"/>
      <c r="H20" s="33"/>
      <c r="I20" s="28" t="s">
        <v>24</v>
      </c>
      <c r="J20" s="26" t="s">
        <v>1</v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30</v>
      </c>
      <c r="F21" s="33"/>
      <c r="G21" s="33"/>
      <c r="H21" s="33"/>
      <c r="I21" s="28" t="s">
        <v>26</v>
      </c>
      <c r="J21" s="26" t="s">
        <v>1</v>
      </c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32</v>
      </c>
      <c r="E23" s="33"/>
      <c r="F23" s="33"/>
      <c r="G23" s="33"/>
      <c r="H23" s="33"/>
      <c r="I23" s="28" t="s">
        <v>24</v>
      </c>
      <c r="J23" s="26" t="s">
        <v>1</v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33</v>
      </c>
      <c r="F24" s="33"/>
      <c r="G24" s="33"/>
      <c r="H24" s="33"/>
      <c r="I24" s="28" t="s">
        <v>26</v>
      </c>
      <c r="J24" s="26" t="s">
        <v>1</v>
      </c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34</v>
      </c>
      <c r="E26" s="33"/>
      <c r="F26" s="33"/>
      <c r="G26" s="33"/>
      <c r="H26" s="33"/>
      <c r="I26" s="33"/>
      <c r="J26" s="33"/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8"/>
      <c r="B27" s="99"/>
      <c r="C27" s="98"/>
      <c r="D27" s="98"/>
      <c r="E27" s="234" t="s">
        <v>1</v>
      </c>
      <c r="F27" s="234"/>
      <c r="G27" s="234"/>
      <c r="H27" s="234"/>
      <c r="I27" s="98"/>
      <c r="J27" s="98"/>
      <c r="K27" s="98"/>
      <c r="L27" s="100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70"/>
      <c r="E29" s="70"/>
      <c r="F29" s="70"/>
      <c r="G29" s="70"/>
      <c r="H29" s="70"/>
      <c r="I29" s="70"/>
      <c r="J29" s="70"/>
      <c r="K29" s="70"/>
      <c r="L29" s="4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1" t="s">
        <v>35</v>
      </c>
      <c r="E30" s="33"/>
      <c r="F30" s="33"/>
      <c r="G30" s="33"/>
      <c r="H30" s="33"/>
      <c r="I30" s="33"/>
      <c r="J30" s="75">
        <f>ROUND(J123, 2)</f>
        <v>0</v>
      </c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70"/>
      <c r="E31" s="70"/>
      <c r="F31" s="70"/>
      <c r="G31" s="70"/>
      <c r="H31" s="70"/>
      <c r="I31" s="70"/>
      <c r="J31" s="70"/>
      <c r="K31" s="70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37</v>
      </c>
      <c r="G32" s="33"/>
      <c r="H32" s="33"/>
      <c r="I32" s="37" t="s">
        <v>36</v>
      </c>
      <c r="J32" s="37" t="s">
        <v>38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2" t="s">
        <v>39</v>
      </c>
      <c r="E33" s="39" t="s">
        <v>40</v>
      </c>
      <c r="F33" s="103">
        <f>ROUND((SUM(BE123:BE153)),  2)</f>
        <v>0</v>
      </c>
      <c r="G33" s="104"/>
      <c r="H33" s="104"/>
      <c r="I33" s="105">
        <v>0.2</v>
      </c>
      <c r="J33" s="103">
        <f>ROUND(((SUM(BE123:BE153))*I33),  2)</f>
        <v>0</v>
      </c>
      <c r="K33" s="33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9" t="s">
        <v>41</v>
      </c>
      <c r="F34" s="103">
        <f>ROUND((SUM(BF123:BF153)),  2)</f>
        <v>0</v>
      </c>
      <c r="G34" s="104"/>
      <c r="H34" s="104"/>
      <c r="I34" s="105">
        <v>0.2</v>
      </c>
      <c r="J34" s="103">
        <f>ROUND(((SUM(BF123:BF153))*I34),  2)</f>
        <v>0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33"/>
      <c r="D35" s="33"/>
      <c r="E35" s="28" t="s">
        <v>42</v>
      </c>
      <c r="F35" s="106">
        <f>ROUND((SUM(BG123:BG153)),  2)</f>
        <v>0</v>
      </c>
      <c r="G35" s="33"/>
      <c r="H35" s="33"/>
      <c r="I35" s="107">
        <v>0.2</v>
      </c>
      <c r="J35" s="106">
        <f>0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28" t="s">
        <v>43</v>
      </c>
      <c r="F36" s="106">
        <f>ROUND((SUM(BH123:BH153)),  2)</f>
        <v>0</v>
      </c>
      <c r="G36" s="33"/>
      <c r="H36" s="33"/>
      <c r="I36" s="107">
        <v>0.2</v>
      </c>
      <c r="J36" s="106">
        <f>0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39" t="s">
        <v>44</v>
      </c>
      <c r="F37" s="103">
        <f>ROUND((SUM(BI123:BI153)),  2)</f>
        <v>0</v>
      </c>
      <c r="G37" s="104"/>
      <c r="H37" s="104"/>
      <c r="I37" s="105">
        <v>0</v>
      </c>
      <c r="J37" s="103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8"/>
      <c r="D39" s="109" t="s">
        <v>45</v>
      </c>
      <c r="E39" s="64"/>
      <c r="F39" s="64"/>
      <c r="G39" s="110" t="s">
        <v>46</v>
      </c>
      <c r="H39" s="111" t="s">
        <v>47</v>
      </c>
      <c r="I39" s="64"/>
      <c r="J39" s="112">
        <f>SUM(J30:J37)</f>
        <v>0</v>
      </c>
      <c r="K39" s="11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6"/>
      <c r="D50" s="47" t="s">
        <v>48</v>
      </c>
      <c r="E50" s="48"/>
      <c r="F50" s="48"/>
      <c r="G50" s="47" t="s">
        <v>49</v>
      </c>
      <c r="H50" s="48"/>
      <c r="I50" s="48"/>
      <c r="J50" s="48"/>
      <c r="K50" s="48"/>
      <c r="L50" s="4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9" t="s">
        <v>50</v>
      </c>
      <c r="E61" s="36"/>
      <c r="F61" s="114" t="s">
        <v>51</v>
      </c>
      <c r="G61" s="49" t="s">
        <v>50</v>
      </c>
      <c r="H61" s="36"/>
      <c r="I61" s="36"/>
      <c r="J61" s="115" t="s">
        <v>51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7" t="s">
        <v>52</v>
      </c>
      <c r="E65" s="50"/>
      <c r="F65" s="50"/>
      <c r="G65" s="47" t="s">
        <v>53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9" t="s">
        <v>50</v>
      </c>
      <c r="E76" s="36"/>
      <c r="F76" s="114" t="s">
        <v>51</v>
      </c>
      <c r="G76" s="49" t="s">
        <v>50</v>
      </c>
      <c r="H76" s="36"/>
      <c r="I76" s="36"/>
      <c r="J76" s="115" t="s">
        <v>51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2" t="s">
        <v>102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26.25" customHeight="1">
      <c r="A85" s="33"/>
      <c r="B85" s="34"/>
      <c r="C85" s="33"/>
      <c r="D85" s="33"/>
      <c r="E85" s="258" t="str">
        <f>E7</f>
        <v>STAVEBNÉ ÚPRAVY KULTÚRNY DOM s.č. 237 so zmenou účelu prístavby KD na Materskú školu - prístavba, II. etapa</v>
      </c>
      <c r="F85" s="259"/>
      <c r="G85" s="259"/>
      <c r="H85" s="259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100</v>
      </c>
      <c r="D86" s="33"/>
      <c r="E86" s="33"/>
      <c r="F86" s="33"/>
      <c r="G86" s="33"/>
      <c r="H86" s="33"/>
      <c r="I86" s="33"/>
      <c r="J86" s="33"/>
      <c r="K86" s="33"/>
      <c r="L86" s="46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48" t="str">
        <f>E9</f>
        <v>1-22-4 - Vykurovanie</v>
      </c>
      <c r="F87" s="257"/>
      <c r="G87" s="257"/>
      <c r="H87" s="257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19</v>
      </c>
      <c r="D89" s="33"/>
      <c r="E89" s="33"/>
      <c r="F89" s="26" t="str">
        <f>F12</f>
        <v>KN-C 901, 902/1,2, k.ú. Vavrišovo</v>
      </c>
      <c r="G89" s="33"/>
      <c r="H89" s="33"/>
      <c r="I89" s="28" t="s">
        <v>21</v>
      </c>
      <c r="J89" s="59" t="str">
        <f>IF(J12="","",J12)</f>
        <v>19. 1. 2022</v>
      </c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2" customHeight="1">
      <c r="A91" s="33"/>
      <c r="B91" s="34"/>
      <c r="C91" s="28" t="s">
        <v>23</v>
      </c>
      <c r="D91" s="33"/>
      <c r="E91" s="33"/>
      <c r="F91" s="26" t="str">
        <f>E15</f>
        <v>Obec Vavrišovo</v>
      </c>
      <c r="G91" s="33"/>
      <c r="H91" s="33"/>
      <c r="I91" s="28" t="s">
        <v>29</v>
      </c>
      <c r="J91" s="31" t="str">
        <f>E21</f>
        <v>Ing. Bartková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8" t="s">
        <v>27</v>
      </c>
      <c r="D92" s="33"/>
      <c r="E92" s="33"/>
      <c r="F92" s="26" t="str">
        <f>IF(E18="","",E18)</f>
        <v>Vyplň údaj</v>
      </c>
      <c r="G92" s="33"/>
      <c r="H92" s="33"/>
      <c r="I92" s="28" t="s">
        <v>32</v>
      </c>
      <c r="J92" s="31" t="str">
        <f>E24</f>
        <v>Peter Vandriak</v>
      </c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16" t="s">
        <v>103</v>
      </c>
      <c r="D94" s="108"/>
      <c r="E94" s="108"/>
      <c r="F94" s="108"/>
      <c r="G94" s="108"/>
      <c r="H94" s="108"/>
      <c r="I94" s="108"/>
      <c r="J94" s="117" t="s">
        <v>104</v>
      </c>
      <c r="K94" s="108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18" t="s">
        <v>105</v>
      </c>
      <c r="D96" s="33"/>
      <c r="E96" s="33"/>
      <c r="F96" s="33"/>
      <c r="G96" s="33"/>
      <c r="H96" s="33"/>
      <c r="I96" s="33"/>
      <c r="J96" s="75">
        <f>J123</f>
        <v>0</v>
      </c>
      <c r="K96" s="3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106</v>
      </c>
    </row>
    <row r="97" spans="1:31" s="9" customFormat="1" ht="24.95" customHeight="1">
      <c r="B97" s="119"/>
      <c r="D97" s="120" t="s">
        <v>115</v>
      </c>
      <c r="E97" s="121"/>
      <c r="F97" s="121"/>
      <c r="G97" s="121"/>
      <c r="H97" s="121"/>
      <c r="I97" s="121"/>
      <c r="J97" s="122">
        <f>J124</f>
        <v>0</v>
      </c>
      <c r="L97" s="119"/>
    </row>
    <row r="98" spans="1:31" s="10" customFormat="1" ht="19.899999999999999" customHeight="1">
      <c r="B98" s="123"/>
      <c r="D98" s="124" t="s">
        <v>800</v>
      </c>
      <c r="E98" s="125"/>
      <c r="F98" s="125"/>
      <c r="G98" s="125"/>
      <c r="H98" s="125"/>
      <c r="I98" s="125"/>
      <c r="J98" s="126">
        <f>J125</f>
        <v>0</v>
      </c>
      <c r="L98" s="123"/>
    </row>
    <row r="99" spans="1:31" s="10" customFormat="1" ht="19.899999999999999" customHeight="1">
      <c r="B99" s="123"/>
      <c r="D99" s="124" t="s">
        <v>1101</v>
      </c>
      <c r="E99" s="125"/>
      <c r="F99" s="125"/>
      <c r="G99" s="125"/>
      <c r="H99" s="125"/>
      <c r="I99" s="125"/>
      <c r="J99" s="126">
        <f>J129</f>
        <v>0</v>
      </c>
      <c r="L99" s="123"/>
    </row>
    <row r="100" spans="1:31" s="10" customFormat="1" ht="19.899999999999999" customHeight="1">
      <c r="B100" s="123"/>
      <c r="D100" s="124" t="s">
        <v>1102</v>
      </c>
      <c r="E100" s="125"/>
      <c r="F100" s="125"/>
      <c r="G100" s="125"/>
      <c r="H100" s="125"/>
      <c r="I100" s="125"/>
      <c r="J100" s="126">
        <f>J131</f>
        <v>0</v>
      </c>
      <c r="L100" s="123"/>
    </row>
    <row r="101" spans="1:31" s="10" customFormat="1" ht="19.899999999999999" customHeight="1">
      <c r="B101" s="123"/>
      <c r="D101" s="124" t="s">
        <v>1103</v>
      </c>
      <c r="E101" s="125"/>
      <c r="F101" s="125"/>
      <c r="G101" s="125"/>
      <c r="H101" s="125"/>
      <c r="I101" s="125"/>
      <c r="J101" s="126">
        <f>J138</f>
        <v>0</v>
      </c>
      <c r="L101" s="123"/>
    </row>
    <row r="102" spans="1:31" s="9" customFormat="1" ht="24.95" customHeight="1">
      <c r="B102" s="119"/>
      <c r="D102" s="120" t="s">
        <v>615</v>
      </c>
      <c r="E102" s="121"/>
      <c r="F102" s="121"/>
      <c r="G102" s="121"/>
      <c r="H102" s="121"/>
      <c r="I102" s="121"/>
      <c r="J102" s="122">
        <f>J145</f>
        <v>0</v>
      </c>
      <c r="L102" s="119"/>
    </row>
    <row r="103" spans="1:31" s="10" customFormat="1" ht="19.899999999999999" customHeight="1">
      <c r="B103" s="123"/>
      <c r="D103" s="124" t="s">
        <v>616</v>
      </c>
      <c r="E103" s="125"/>
      <c r="F103" s="125"/>
      <c r="G103" s="125"/>
      <c r="H103" s="125"/>
      <c r="I103" s="125"/>
      <c r="J103" s="126">
        <f>J146</f>
        <v>0</v>
      </c>
      <c r="L103" s="123"/>
    </row>
    <row r="104" spans="1:31" s="2" customFormat="1" ht="21.75" customHeight="1">
      <c r="A104" s="33"/>
      <c r="B104" s="34"/>
      <c r="C104" s="33"/>
      <c r="D104" s="33"/>
      <c r="E104" s="33"/>
      <c r="F104" s="33"/>
      <c r="G104" s="33"/>
      <c r="H104" s="33"/>
      <c r="I104" s="33"/>
      <c r="J104" s="33"/>
      <c r="K104" s="33"/>
      <c r="L104" s="46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6.95" customHeight="1">
      <c r="A105" s="33"/>
      <c r="B105" s="51"/>
      <c r="C105" s="52"/>
      <c r="D105" s="52"/>
      <c r="E105" s="52"/>
      <c r="F105" s="52"/>
      <c r="G105" s="52"/>
      <c r="H105" s="52"/>
      <c r="I105" s="52"/>
      <c r="J105" s="52"/>
      <c r="K105" s="52"/>
      <c r="L105" s="46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9" spans="1:31" s="2" customFormat="1" ht="6.95" customHeight="1">
      <c r="A109" s="33"/>
      <c r="B109" s="53"/>
      <c r="C109" s="54"/>
      <c r="D109" s="54"/>
      <c r="E109" s="54"/>
      <c r="F109" s="54"/>
      <c r="G109" s="54"/>
      <c r="H109" s="54"/>
      <c r="I109" s="54"/>
      <c r="J109" s="54"/>
      <c r="K109" s="54"/>
      <c r="L109" s="46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24.95" customHeight="1">
      <c r="A110" s="33"/>
      <c r="B110" s="34"/>
      <c r="C110" s="22" t="s">
        <v>123</v>
      </c>
      <c r="D110" s="33"/>
      <c r="E110" s="33"/>
      <c r="F110" s="33"/>
      <c r="G110" s="33"/>
      <c r="H110" s="33"/>
      <c r="I110" s="33"/>
      <c r="J110" s="33"/>
      <c r="K110" s="33"/>
      <c r="L110" s="46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6.95" customHeight="1">
      <c r="A111" s="33"/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46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15</v>
      </c>
      <c r="D112" s="33"/>
      <c r="E112" s="33"/>
      <c r="F112" s="33"/>
      <c r="G112" s="33"/>
      <c r="H112" s="33"/>
      <c r="I112" s="33"/>
      <c r="J112" s="33"/>
      <c r="K112" s="33"/>
      <c r="L112" s="46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26.25" customHeight="1">
      <c r="A113" s="33"/>
      <c r="B113" s="34"/>
      <c r="C113" s="33"/>
      <c r="D113" s="33"/>
      <c r="E113" s="258" t="str">
        <f>E7</f>
        <v>STAVEBNÉ ÚPRAVY KULTÚRNY DOM s.č. 237 so zmenou účelu prístavby KD na Materskú školu - prístavba, II. etapa</v>
      </c>
      <c r="F113" s="259"/>
      <c r="G113" s="259"/>
      <c r="H113" s="259"/>
      <c r="I113" s="33"/>
      <c r="J113" s="33"/>
      <c r="K113" s="33"/>
      <c r="L113" s="46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2" customHeight="1">
      <c r="A114" s="33"/>
      <c r="B114" s="34"/>
      <c r="C114" s="28" t="s">
        <v>100</v>
      </c>
      <c r="D114" s="33"/>
      <c r="E114" s="33"/>
      <c r="F114" s="33"/>
      <c r="G114" s="33"/>
      <c r="H114" s="33"/>
      <c r="I114" s="33"/>
      <c r="J114" s="33"/>
      <c r="K114" s="33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6.5" customHeight="1">
      <c r="A115" s="33"/>
      <c r="B115" s="34"/>
      <c r="C115" s="33"/>
      <c r="D115" s="33"/>
      <c r="E115" s="248" t="str">
        <f>E9</f>
        <v>1-22-4 - Vykurovanie</v>
      </c>
      <c r="F115" s="257"/>
      <c r="G115" s="257"/>
      <c r="H115" s="257"/>
      <c r="I115" s="33"/>
      <c r="J115" s="33"/>
      <c r="K115" s="33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6.95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2" customHeight="1">
      <c r="A117" s="33"/>
      <c r="B117" s="34"/>
      <c r="C117" s="28" t="s">
        <v>19</v>
      </c>
      <c r="D117" s="33"/>
      <c r="E117" s="33"/>
      <c r="F117" s="26" t="str">
        <f>F12</f>
        <v>KN-C 901, 902/1,2, k.ú. Vavrišovo</v>
      </c>
      <c r="G117" s="33"/>
      <c r="H117" s="33"/>
      <c r="I117" s="28" t="s">
        <v>21</v>
      </c>
      <c r="J117" s="59" t="str">
        <f>IF(J12="","",J12)</f>
        <v>19. 1. 2022</v>
      </c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6.95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15.2" customHeight="1">
      <c r="A119" s="33"/>
      <c r="B119" s="34"/>
      <c r="C119" s="28" t="s">
        <v>23</v>
      </c>
      <c r="D119" s="33"/>
      <c r="E119" s="33"/>
      <c r="F119" s="26" t="str">
        <f>E15</f>
        <v>Obec Vavrišovo</v>
      </c>
      <c r="G119" s="33"/>
      <c r="H119" s="33"/>
      <c r="I119" s="28" t="s">
        <v>29</v>
      </c>
      <c r="J119" s="31" t="str">
        <f>E21</f>
        <v>Ing. Bartková</v>
      </c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15.2" customHeight="1">
      <c r="A120" s="33"/>
      <c r="B120" s="34"/>
      <c r="C120" s="28" t="s">
        <v>27</v>
      </c>
      <c r="D120" s="33"/>
      <c r="E120" s="33"/>
      <c r="F120" s="26" t="str">
        <f>IF(E18="","",E18)</f>
        <v>Vyplň údaj</v>
      </c>
      <c r="G120" s="33"/>
      <c r="H120" s="33"/>
      <c r="I120" s="28" t="s">
        <v>32</v>
      </c>
      <c r="J120" s="31" t="str">
        <f>E24</f>
        <v>Peter Vandriak</v>
      </c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10.35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11" customFormat="1" ht="29.25" customHeight="1">
      <c r="A122" s="127"/>
      <c r="B122" s="128"/>
      <c r="C122" s="129" t="s">
        <v>124</v>
      </c>
      <c r="D122" s="130" t="s">
        <v>60</v>
      </c>
      <c r="E122" s="130" t="s">
        <v>56</v>
      </c>
      <c r="F122" s="130" t="s">
        <v>57</v>
      </c>
      <c r="G122" s="130" t="s">
        <v>125</v>
      </c>
      <c r="H122" s="130" t="s">
        <v>126</v>
      </c>
      <c r="I122" s="130" t="s">
        <v>127</v>
      </c>
      <c r="J122" s="131" t="s">
        <v>104</v>
      </c>
      <c r="K122" s="132" t="s">
        <v>128</v>
      </c>
      <c r="L122" s="133"/>
      <c r="M122" s="66" t="s">
        <v>1</v>
      </c>
      <c r="N122" s="67" t="s">
        <v>39</v>
      </c>
      <c r="O122" s="67" t="s">
        <v>129</v>
      </c>
      <c r="P122" s="67" t="s">
        <v>130</v>
      </c>
      <c r="Q122" s="67" t="s">
        <v>131</v>
      </c>
      <c r="R122" s="67" t="s">
        <v>132</v>
      </c>
      <c r="S122" s="67" t="s">
        <v>133</v>
      </c>
      <c r="T122" s="68" t="s">
        <v>134</v>
      </c>
      <c r="U122" s="127"/>
      <c r="V122" s="127"/>
      <c r="W122" s="127"/>
      <c r="X122" s="127"/>
      <c r="Y122" s="127"/>
      <c r="Z122" s="127"/>
      <c r="AA122" s="127"/>
      <c r="AB122" s="127"/>
      <c r="AC122" s="127"/>
      <c r="AD122" s="127"/>
      <c r="AE122" s="127"/>
    </row>
    <row r="123" spans="1:65" s="2" customFormat="1" ht="22.9" customHeight="1">
      <c r="A123" s="33"/>
      <c r="B123" s="34"/>
      <c r="C123" s="73" t="s">
        <v>105</v>
      </c>
      <c r="D123" s="33"/>
      <c r="E123" s="33"/>
      <c r="F123" s="33"/>
      <c r="G123" s="33"/>
      <c r="H123" s="33"/>
      <c r="I123" s="33"/>
      <c r="J123" s="134">
        <f>BK123</f>
        <v>0</v>
      </c>
      <c r="K123" s="33"/>
      <c r="L123" s="34"/>
      <c r="M123" s="69"/>
      <c r="N123" s="60"/>
      <c r="O123" s="70"/>
      <c r="P123" s="135">
        <f>P124+P145</f>
        <v>0</v>
      </c>
      <c r="Q123" s="70"/>
      <c r="R123" s="135">
        <f>R124+R145</f>
        <v>0.30648375999999999</v>
      </c>
      <c r="S123" s="70"/>
      <c r="T123" s="136">
        <f>T124+T145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8" t="s">
        <v>74</v>
      </c>
      <c r="AU123" s="18" t="s">
        <v>106</v>
      </c>
      <c r="BK123" s="137">
        <f>BK124+BK145</f>
        <v>0</v>
      </c>
    </row>
    <row r="124" spans="1:65" s="12" customFormat="1" ht="25.9" customHeight="1">
      <c r="B124" s="138"/>
      <c r="D124" s="139" t="s">
        <v>74</v>
      </c>
      <c r="E124" s="140" t="s">
        <v>437</v>
      </c>
      <c r="F124" s="140" t="s">
        <v>438</v>
      </c>
      <c r="I124" s="141"/>
      <c r="J124" s="142">
        <f>BK124</f>
        <v>0</v>
      </c>
      <c r="L124" s="138"/>
      <c r="M124" s="143"/>
      <c r="N124" s="144"/>
      <c r="O124" s="144"/>
      <c r="P124" s="145">
        <f>P125+P129+P131+P138</f>
        <v>0</v>
      </c>
      <c r="Q124" s="144"/>
      <c r="R124" s="145">
        <f>R125+R129+R131+R138</f>
        <v>0.28152376000000001</v>
      </c>
      <c r="S124" s="144"/>
      <c r="T124" s="146">
        <f>T125+T129+T131+T138</f>
        <v>0</v>
      </c>
      <c r="AR124" s="139" t="s">
        <v>145</v>
      </c>
      <c r="AT124" s="147" t="s">
        <v>74</v>
      </c>
      <c r="AU124" s="147" t="s">
        <v>75</v>
      </c>
      <c r="AY124" s="139" t="s">
        <v>137</v>
      </c>
      <c r="BK124" s="148">
        <f>BK125+BK129+BK131+BK138</f>
        <v>0</v>
      </c>
    </row>
    <row r="125" spans="1:65" s="12" customFormat="1" ht="22.9" customHeight="1">
      <c r="B125" s="138"/>
      <c r="D125" s="139" t="s">
        <v>74</v>
      </c>
      <c r="E125" s="149" t="s">
        <v>826</v>
      </c>
      <c r="F125" s="149" t="s">
        <v>827</v>
      </c>
      <c r="I125" s="141"/>
      <c r="J125" s="150">
        <f>BK125</f>
        <v>0</v>
      </c>
      <c r="L125" s="138"/>
      <c r="M125" s="143"/>
      <c r="N125" s="144"/>
      <c r="O125" s="144"/>
      <c r="P125" s="145">
        <f>SUM(P126:P128)</f>
        <v>0</v>
      </c>
      <c r="Q125" s="144"/>
      <c r="R125" s="145">
        <f>SUM(R126:R128)</f>
        <v>1E-3</v>
      </c>
      <c r="S125" s="144"/>
      <c r="T125" s="146">
        <f>SUM(T126:T128)</f>
        <v>0</v>
      </c>
      <c r="AR125" s="139" t="s">
        <v>145</v>
      </c>
      <c r="AT125" s="147" t="s">
        <v>74</v>
      </c>
      <c r="AU125" s="147" t="s">
        <v>82</v>
      </c>
      <c r="AY125" s="139" t="s">
        <v>137</v>
      </c>
      <c r="BK125" s="148">
        <f>SUM(BK126:BK128)</f>
        <v>0</v>
      </c>
    </row>
    <row r="126" spans="1:65" s="2" customFormat="1" ht="16.5" customHeight="1">
      <c r="A126" s="33"/>
      <c r="B126" s="151"/>
      <c r="C126" s="152" t="s">
        <v>82</v>
      </c>
      <c r="D126" s="152" t="s">
        <v>140</v>
      </c>
      <c r="E126" s="153" t="s">
        <v>1104</v>
      </c>
      <c r="F126" s="154" t="s">
        <v>1105</v>
      </c>
      <c r="G126" s="155" t="s">
        <v>379</v>
      </c>
      <c r="H126" s="156">
        <v>20</v>
      </c>
      <c r="I126" s="157"/>
      <c r="J126" s="158">
        <f>ROUND(I126*H126,2)</f>
        <v>0</v>
      </c>
      <c r="K126" s="159"/>
      <c r="L126" s="34"/>
      <c r="M126" s="160" t="s">
        <v>1</v>
      </c>
      <c r="N126" s="161" t="s">
        <v>41</v>
      </c>
      <c r="O126" s="62"/>
      <c r="P126" s="162">
        <f>O126*H126</f>
        <v>0</v>
      </c>
      <c r="Q126" s="162">
        <v>3.0000000000000001E-5</v>
      </c>
      <c r="R126" s="162">
        <f>Q126*H126</f>
        <v>6.0000000000000006E-4</v>
      </c>
      <c r="S126" s="162">
        <v>0</v>
      </c>
      <c r="T126" s="163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64" t="s">
        <v>413</v>
      </c>
      <c r="AT126" s="164" t="s">
        <v>140</v>
      </c>
      <c r="AU126" s="164" t="s">
        <v>145</v>
      </c>
      <c r="AY126" s="18" t="s">
        <v>137</v>
      </c>
      <c r="BE126" s="165">
        <f>IF(N126="základná",J126,0)</f>
        <v>0</v>
      </c>
      <c r="BF126" s="165">
        <f>IF(N126="znížená",J126,0)</f>
        <v>0</v>
      </c>
      <c r="BG126" s="165">
        <f>IF(N126="zákl. prenesená",J126,0)</f>
        <v>0</v>
      </c>
      <c r="BH126" s="165">
        <f>IF(N126="zníž. prenesená",J126,0)</f>
        <v>0</v>
      </c>
      <c r="BI126" s="165">
        <f>IF(N126="nulová",J126,0)</f>
        <v>0</v>
      </c>
      <c r="BJ126" s="18" t="s">
        <v>145</v>
      </c>
      <c r="BK126" s="165">
        <f>ROUND(I126*H126,2)</f>
        <v>0</v>
      </c>
      <c r="BL126" s="18" t="s">
        <v>413</v>
      </c>
      <c r="BM126" s="164" t="s">
        <v>1106</v>
      </c>
    </row>
    <row r="127" spans="1:65" s="2" customFormat="1" ht="24.2" customHeight="1">
      <c r="A127" s="33"/>
      <c r="B127" s="151"/>
      <c r="C127" s="190" t="s">
        <v>145</v>
      </c>
      <c r="D127" s="190" t="s">
        <v>181</v>
      </c>
      <c r="E127" s="191" t="s">
        <v>1107</v>
      </c>
      <c r="F127" s="192" t="s">
        <v>1108</v>
      </c>
      <c r="G127" s="193" t="s">
        <v>379</v>
      </c>
      <c r="H127" s="194">
        <v>20</v>
      </c>
      <c r="I127" s="195"/>
      <c r="J127" s="196">
        <f>ROUND(I127*H127,2)</f>
        <v>0</v>
      </c>
      <c r="K127" s="197"/>
      <c r="L127" s="198"/>
      <c r="M127" s="199" t="s">
        <v>1</v>
      </c>
      <c r="N127" s="200" t="s">
        <v>41</v>
      </c>
      <c r="O127" s="62"/>
      <c r="P127" s="162">
        <f>O127*H127</f>
        <v>0</v>
      </c>
      <c r="Q127" s="162">
        <v>2.0000000000000002E-5</v>
      </c>
      <c r="R127" s="162">
        <f>Q127*H127</f>
        <v>4.0000000000000002E-4</v>
      </c>
      <c r="S127" s="162">
        <v>0</v>
      </c>
      <c r="T127" s="163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64" t="s">
        <v>452</v>
      </c>
      <c r="AT127" s="164" t="s">
        <v>181</v>
      </c>
      <c r="AU127" s="164" t="s">
        <v>145</v>
      </c>
      <c r="AY127" s="18" t="s">
        <v>137</v>
      </c>
      <c r="BE127" s="165">
        <f>IF(N127="základná",J127,0)</f>
        <v>0</v>
      </c>
      <c r="BF127" s="165">
        <f>IF(N127="znížená",J127,0)</f>
        <v>0</v>
      </c>
      <c r="BG127" s="165">
        <f>IF(N127="zákl. prenesená",J127,0)</f>
        <v>0</v>
      </c>
      <c r="BH127" s="165">
        <f>IF(N127="zníž. prenesená",J127,0)</f>
        <v>0</v>
      </c>
      <c r="BI127" s="165">
        <f>IF(N127="nulová",J127,0)</f>
        <v>0</v>
      </c>
      <c r="BJ127" s="18" t="s">
        <v>145</v>
      </c>
      <c r="BK127" s="165">
        <f>ROUND(I127*H127,2)</f>
        <v>0</v>
      </c>
      <c r="BL127" s="18" t="s">
        <v>413</v>
      </c>
      <c r="BM127" s="164" t="s">
        <v>1109</v>
      </c>
    </row>
    <row r="128" spans="1:65" s="13" customFormat="1" ht="22.5">
      <c r="B128" s="166"/>
      <c r="D128" s="167" t="s">
        <v>147</v>
      </c>
      <c r="F128" s="169" t="s">
        <v>1110</v>
      </c>
      <c r="H128" s="170">
        <v>20</v>
      </c>
      <c r="I128" s="171"/>
      <c r="L128" s="166"/>
      <c r="M128" s="172"/>
      <c r="N128" s="173"/>
      <c r="O128" s="173"/>
      <c r="P128" s="173"/>
      <c r="Q128" s="173"/>
      <c r="R128" s="173"/>
      <c r="S128" s="173"/>
      <c r="T128" s="174"/>
      <c r="AT128" s="168" t="s">
        <v>147</v>
      </c>
      <c r="AU128" s="168" t="s">
        <v>145</v>
      </c>
      <c r="AV128" s="13" t="s">
        <v>145</v>
      </c>
      <c r="AW128" s="13" t="s">
        <v>3</v>
      </c>
      <c r="AX128" s="13" t="s">
        <v>82</v>
      </c>
      <c r="AY128" s="168" t="s">
        <v>137</v>
      </c>
    </row>
    <row r="129" spans="1:65" s="12" customFormat="1" ht="22.9" customHeight="1">
      <c r="B129" s="138"/>
      <c r="D129" s="139" t="s">
        <v>74</v>
      </c>
      <c r="E129" s="149" t="s">
        <v>1111</v>
      </c>
      <c r="F129" s="149" t="s">
        <v>1112</v>
      </c>
      <c r="I129" s="141"/>
      <c r="J129" s="150">
        <f>BK129</f>
        <v>0</v>
      </c>
      <c r="L129" s="138"/>
      <c r="M129" s="143"/>
      <c r="N129" s="144"/>
      <c r="O129" s="144"/>
      <c r="P129" s="145">
        <f>P130</f>
        <v>0</v>
      </c>
      <c r="Q129" s="144"/>
      <c r="R129" s="145">
        <f>R130</f>
        <v>5.4000000000000003E-3</v>
      </c>
      <c r="S129" s="144"/>
      <c r="T129" s="146">
        <f>T130</f>
        <v>0</v>
      </c>
      <c r="AR129" s="139" t="s">
        <v>145</v>
      </c>
      <c r="AT129" s="147" t="s">
        <v>74</v>
      </c>
      <c r="AU129" s="147" t="s">
        <v>82</v>
      </c>
      <c r="AY129" s="139" t="s">
        <v>137</v>
      </c>
      <c r="BK129" s="148">
        <f>BK130</f>
        <v>0</v>
      </c>
    </row>
    <row r="130" spans="1:65" s="2" customFormat="1" ht="24.2" customHeight="1">
      <c r="A130" s="33"/>
      <c r="B130" s="151"/>
      <c r="C130" s="152" t="s">
        <v>433</v>
      </c>
      <c r="D130" s="152" t="s">
        <v>140</v>
      </c>
      <c r="E130" s="153" t="s">
        <v>902</v>
      </c>
      <c r="F130" s="154" t="s">
        <v>903</v>
      </c>
      <c r="G130" s="155" t="s">
        <v>379</v>
      </c>
      <c r="H130" s="156">
        <v>20</v>
      </c>
      <c r="I130" s="157"/>
      <c r="J130" s="158">
        <f>ROUND(I130*H130,2)</f>
        <v>0</v>
      </c>
      <c r="K130" s="159"/>
      <c r="L130" s="34"/>
      <c r="M130" s="160" t="s">
        <v>1</v>
      </c>
      <c r="N130" s="161" t="s">
        <v>41</v>
      </c>
      <c r="O130" s="62"/>
      <c r="P130" s="162">
        <f>O130*H130</f>
        <v>0</v>
      </c>
      <c r="Q130" s="162">
        <v>2.7E-4</v>
      </c>
      <c r="R130" s="162">
        <f>Q130*H130</f>
        <v>5.4000000000000003E-3</v>
      </c>
      <c r="S130" s="162">
        <v>0</v>
      </c>
      <c r="T130" s="163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4" t="s">
        <v>413</v>
      </c>
      <c r="AT130" s="164" t="s">
        <v>140</v>
      </c>
      <c r="AU130" s="164" t="s">
        <v>145</v>
      </c>
      <c r="AY130" s="18" t="s">
        <v>137</v>
      </c>
      <c r="BE130" s="165">
        <f>IF(N130="základná",J130,0)</f>
        <v>0</v>
      </c>
      <c r="BF130" s="165">
        <f>IF(N130="znížená",J130,0)</f>
        <v>0</v>
      </c>
      <c r="BG130" s="165">
        <f>IF(N130="zákl. prenesená",J130,0)</f>
        <v>0</v>
      </c>
      <c r="BH130" s="165">
        <f>IF(N130="zníž. prenesená",J130,0)</f>
        <v>0</v>
      </c>
      <c r="BI130" s="165">
        <f>IF(N130="nulová",J130,0)</f>
        <v>0</v>
      </c>
      <c r="BJ130" s="18" t="s">
        <v>145</v>
      </c>
      <c r="BK130" s="165">
        <f>ROUND(I130*H130,2)</f>
        <v>0</v>
      </c>
      <c r="BL130" s="18" t="s">
        <v>413</v>
      </c>
      <c r="BM130" s="164" t="s">
        <v>1113</v>
      </c>
    </row>
    <row r="131" spans="1:65" s="12" customFormat="1" ht="22.9" customHeight="1">
      <c r="B131" s="138"/>
      <c r="D131" s="139" t="s">
        <v>74</v>
      </c>
      <c r="E131" s="149" t="s">
        <v>1114</v>
      </c>
      <c r="F131" s="149" t="s">
        <v>1115</v>
      </c>
      <c r="I131" s="141"/>
      <c r="J131" s="150">
        <f>BK131</f>
        <v>0</v>
      </c>
      <c r="L131" s="138"/>
      <c r="M131" s="143"/>
      <c r="N131" s="144"/>
      <c r="O131" s="144"/>
      <c r="P131" s="145">
        <f>SUM(P132:P137)</f>
        <v>0</v>
      </c>
      <c r="Q131" s="144"/>
      <c r="R131" s="145">
        <f>SUM(R132:R137)</f>
        <v>5.8037599999999998E-3</v>
      </c>
      <c r="S131" s="144"/>
      <c r="T131" s="146">
        <f>SUM(T132:T137)</f>
        <v>0</v>
      </c>
      <c r="AR131" s="139" t="s">
        <v>145</v>
      </c>
      <c r="AT131" s="147" t="s">
        <v>74</v>
      </c>
      <c r="AU131" s="147" t="s">
        <v>82</v>
      </c>
      <c r="AY131" s="139" t="s">
        <v>137</v>
      </c>
      <c r="BK131" s="148">
        <f>SUM(BK132:BK137)</f>
        <v>0</v>
      </c>
    </row>
    <row r="132" spans="1:65" s="2" customFormat="1" ht="16.5" customHeight="1">
      <c r="A132" s="33"/>
      <c r="B132" s="151"/>
      <c r="C132" s="152" t="s">
        <v>263</v>
      </c>
      <c r="D132" s="152" t="s">
        <v>140</v>
      </c>
      <c r="E132" s="153" t="s">
        <v>1116</v>
      </c>
      <c r="F132" s="154" t="s">
        <v>1117</v>
      </c>
      <c r="G132" s="155" t="s">
        <v>215</v>
      </c>
      <c r="H132" s="156">
        <v>2</v>
      </c>
      <c r="I132" s="157"/>
      <c r="J132" s="158">
        <f t="shared" ref="J132:J137" si="0">ROUND(I132*H132,2)</f>
        <v>0</v>
      </c>
      <c r="K132" s="159"/>
      <c r="L132" s="34"/>
      <c r="M132" s="160" t="s">
        <v>1</v>
      </c>
      <c r="N132" s="161" t="s">
        <v>41</v>
      </c>
      <c r="O132" s="62"/>
      <c r="P132" s="162">
        <f t="shared" ref="P132:P137" si="1">O132*H132</f>
        <v>0</v>
      </c>
      <c r="Q132" s="162">
        <v>1.6668799999999999E-3</v>
      </c>
      <c r="R132" s="162">
        <f t="shared" ref="R132:R137" si="2">Q132*H132</f>
        <v>3.3337599999999998E-3</v>
      </c>
      <c r="S132" s="162">
        <v>0</v>
      </c>
      <c r="T132" s="163">
        <f t="shared" ref="T132:T137" si="3"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4" t="s">
        <v>413</v>
      </c>
      <c r="AT132" s="164" t="s">
        <v>140</v>
      </c>
      <c r="AU132" s="164" t="s">
        <v>145</v>
      </c>
      <c r="AY132" s="18" t="s">
        <v>137</v>
      </c>
      <c r="BE132" s="165">
        <f t="shared" ref="BE132:BE137" si="4">IF(N132="základná",J132,0)</f>
        <v>0</v>
      </c>
      <c r="BF132" s="165">
        <f t="shared" ref="BF132:BF137" si="5">IF(N132="znížená",J132,0)</f>
        <v>0</v>
      </c>
      <c r="BG132" s="165">
        <f t="shared" ref="BG132:BG137" si="6">IF(N132="zákl. prenesená",J132,0)</f>
        <v>0</v>
      </c>
      <c r="BH132" s="165">
        <f t="shared" ref="BH132:BH137" si="7">IF(N132="zníž. prenesená",J132,0)</f>
        <v>0</v>
      </c>
      <c r="BI132" s="165">
        <f t="shared" ref="BI132:BI137" si="8">IF(N132="nulová",J132,0)</f>
        <v>0</v>
      </c>
      <c r="BJ132" s="18" t="s">
        <v>145</v>
      </c>
      <c r="BK132" s="165">
        <f t="shared" ref="BK132:BK137" si="9">ROUND(I132*H132,2)</f>
        <v>0</v>
      </c>
      <c r="BL132" s="18" t="s">
        <v>413</v>
      </c>
      <c r="BM132" s="164" t="s">
        <v>1118</v>
      </c>
    </row>
    <row r="133" spans="1:65" s="2" customFormat="1" ht="16.5" customHeight="1">
      <c r="A133" s="33"/>
      <c r="B133" s="151"/>
      <c r="C133" s="190" t="s">
        <v>768</v>
      </c>
      <c r="D133" s="190" t="s">
        <v>181</v>
      </c>
      <c r="E133" s="191" t="s">
        <v>1119</v>
      </c>
      <c r="F133" s="192" t="s">
        <v>1120</v>
      </c>
      <c r="G133" s="193" t="s">
        <v>215</v>
      </c>
      <c r="H133" s="194">
        <v>2</v>
      </c>
      <c r="I133" s="195"/>
      <c r="J133" s="196">
        <f t="shared" si="0"/>
        <v>0</v>
      </c>
      <c r="K133" s="197"/>
      <c r="L133" s="198"/>
      <c r="M133" s="199" t="s">
        <v>1</v>
      </c>
      <c r="N133" s="200" t="s">
        <v>41</v>
      </c>
      <c r="O133" s="62"/>
      <c r="P133" s="162">
        <f t="shared" si="1"/>
        <v>0</v>
      </c>
      <c r="Q133" s="162">
        <v>0</v>
      </c>
      <c r="R133" s="162">
        <f t="shared" si="2"/>
        <v>0</v>
      </c>
      <c r="S133" s="162">
        <v>0</v>
      </c>
      <c r="T133" s="163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4" t="s">
        <v>452</v>
      </c>
      <c r="AT133" s="164" t="s">
        <v>181</v>
      </c>
      <c r="AU133" s="164" t="s">
        <v>145</v>
      </c>
      <c r="AY133" s="18" t="s">
        <v>137</v>
      </c>
      <c r="BE133" s="165">
        <f t="shared" si="4"/>
        <v>0</v>
      </c>
      <c r="BF133" s="165">
        <f t="shared" si="5"/>
        <v>0</v>
      </c>
      <c r="BG133" s="165">
        <f t="shared" si="6"/>
        <v>0</v>
      </c>
      <c r="BH133" s="165">
        <f t="shared" si="7"/>
        <v>0</v>
      </c>
      <c r="BI133" s="165">
        <f t="shared" si="8"/>
        <v>0</v>
      </c>
      <c r="BJ133" s="18" t="s">
        <v>145</v>
      </c>
      <c r="BK133" s="165">
        <f t="shared" si="9"/>
        <v>0</v>
      </c>
      <c r="BL133" s="18" t="s">
        <v>413</v>
      </c>
      <c r="BM133" s="164" t="s">
        <v>1121</v>
      </c>
    </row>
    <row r="134" spans="1:65" s="2" customFormat="1" ht="16.5" customHeight="1">
      <c r="A134" s="33"/>
      <c r="B134" s="151"/>
      <c r="C134" s="152" t="s">
        <v>366</v>
      </c>
      <c r="D134" s="152" t="s">
        <v>140</v>
      </c>
      <c r="E134" s="153" t="s">
        <v>1122</v>
      </c>
      <c r="F134" s="154" t="s">
        <v>1123</v>
      </c>
      <c r="G134" s="155" t="s">
        <v>215</v>
      </c>
      <c r="H134" s="156">
        <v>5</v>
      </c>
      <c r="I134" s="157"/>
      <c r="J134" s="158">
        <f t="shared" si="0"/>
        <v>0</v>
      </c>
      <c r="K134" s="159"/>
      <c r="L134" s="34"/>
      <c r="M134" s="160" t="s">
        <v>1</v>
      </c>
      <c r="N134" s="161" t="s">
        <v>41</v>
      </c>
      <c r="O134" s="62"/>
      <c r="P134" s="162">
        <f t="shared" si="1"/>
        <v>0</v>
      </c>
      <c r="Q134" s="162">
        <v>3.0000000000000001E-5</v>
      </c>
      <c r="R134" s="162">
        <f t="shared" si="2"/>
        <v>1.5000000000000001E-4</v>
      </c>
      <c r="S134" s="162">
        <v>0</v>
      </c>
      <c r="T134" s="163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4" t="s">
        <v>413</v>
      </c>
      <c r="AT134" s="164" t="s">
        <v>140</v>
      </c>
      <c r="AU134" s="164" t="s">
        <v>145</v>
      </c>
      <c r="AY134" s="18" t="s">
        <v>137</v>
      </c>
      <c r="BE134" s="165">
        <f t="shared" si="4"/>
        <v>0</v>
      </c>
      <c r="BF134" s="165">
        <f t="shared" si="5"/>
        <v>0</v>
      </c>
      <c r="BG134" s="165">
        <f t="shared" si="6"/>
        <v>0</v>
      </c>
      <c r="BH134" s="165">
        <f t="shared" si="7"/>
        <v>0</v>
      </c>
      <c r="BI134" s="165">
        <f t="shared" si="8"/>
        <v>0</v>
      </c>
      <c r="BJ134" s="18" t="s">
        <v>145</v>
      </c>
      <c r="BK134" s="165">
        <f t="shared" si="9"/>
        <v>0</v>
      </c>
      <c r="BL134" s="18" t="s">
        <v>413</v>
      </c>
      <c r="BM134" s="164" t="s">
        <v>1124</v>
      </c>
    </row>
    <row r="135" spans="1:65" s="2" customFormat="1" ht="16.5" customHeight="1">
      <c r="A135" s="33"/>
      <c r="B135" s="151"/>
      <c r="C135" s="190" t="s">
        <v>281</v>
      </c>
      <c r="D135" s="190" t="s">
        <v>181</v>
      </c>
      <c r="E135" s="191" t="s">
        <v>1125</v>
      </c>
      <c r="F135" s="192" t="s">
        <v>1126</v>
      </c>
      <c r="G135" s="193" t="s">
        <v>215</v>
      </c>
      <c r="H135" s="194">
        <v>2</v>
      </c>
      <c r="I135" s="195"/>
      <c r="J135" s="196">
        <f t="shared" si="0"/>
        <v>0</v>
      </c>
      <c r="K135" s="197"/>
      <c r="L135" s="198"/>
      <c r="M135" s="199" t="s">
        <v>1</v>
      </c>
      <c r="N135" s="200" t="s">
        <v>41</v>
      </c>
      <c r="O135" s="62"/>
      <c r="P135" s="162">
        <f t="shared" si="1"/>
        <v>0</v>
      </c>
      <c r="Q135" s="162">
        <v>8.0000000000000007E-5</v>
      </c>
      <c r="R135" s="162">
        <f t="shared" si="2"/>
        <v>1.6000000000000001E-4</v>
      </c>
      <c r="S135" s="162">
        <v>0</v>
      </c>
      <c r="T135" s="163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4" t="s">
        <v>452</v>
      </c>
      <c r="AT135" s="164" t="s">
        <v>181</v>
      </c>
      <c r="AU135" s="164" t="s">
        <v>145</v>
      </c>
      <c r="AY135" s="18" t="s">
        <v>137</v>
      </c>
      <c r="BE135" s="165">
        <f t="shared" si="4"/>
        <v>0</v>
      </c>
      <c r="BF135" s="165">
        <f t="shared" si="5"/>
        <v>0</v>
      </c>
      <c r="BG135" s="165">
        <f t="shared" si="6"/>
        <v>0</v>
      </c>
      <c r="BH135" s="165">
        <f t="shared" si="7"/>
        <v>0</v>
      </c>
      <c r="BI135" s="165">
        <f t="shared" si="8"/>
        <v>0</v>
      </c>
      <c r="BJ135" s="18" t="s">
        <v>145</v>
      </c>
      <c r="BK135" s="165">
        <f t="shared" si="9"/>
        <v>0</v>
      </c>
      <c r="BL135" s="18" t="s">
        <v>413</v>
      </c>
      <c r="BM135" s="164" t="s">
        <v>1127</v>
      </c>
    </row>
    <row r="136" spans="1:65" s="2" customFormat="1" ht="16.5" customHeight="1">
      <c r="A136" s="33"/>
      <c r="B136" s="151"/>
      <c r="C136" s="190" t="s">
        <v>285</v>
      </c>
      <c r="D136" s="190" t="s">
        <v>181</v>
      </c>
      <c r="E136" s="191" t="s">
        <v>1128</v>
      </c>
      <c r="F136" s="192" t="s">
        <v>1129</v>
      </c>
      <c r="G136" s="193" t="s">
        <v>215</v>
      </c>
      <c r="H136" s="194">
        <v>2</v>
      </c>
      <c r="I136" s="195"/>
      <c r="J136" s="196">
        <f t="shared" si="0"/>
        <v>0</v>
      </c>
      <c r="K136" s="197"/>
      <c r="L136" s="198"/>
      <c r="M136" s="199" t="s">
        <v>1</v>
      </c>
      <c r="N136" s="200" t="s">
        <v>41</v>
      </c>
      <c r="O136" s="62"/>
      <c r="P136" s="162">
        <f t="shared" si="1"/>
        <v>0</v>
      </c>
      <c r="Q136" s="162">
        <v>8.0000000000000007E-5</v>
      </c>
      <c r="R136" s="162">
        <f t="shared" si="2"/>
        <v>1.6000000000000001E-4</v>
      </c>
      <c r="S136" s="162">
        <v>0</v>
      </c>
      <c r="T136" s="163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4" t="s">
        <v>452</v>
      </c>
      <c r="AT136" s="164" t="s">
        <v>181</v>
      </c>
      <c r="AU136" s="164" t="s">
        <v>145</v>
      </c>
      <c r="AY136" s="18" t="s">
        <v>137</v>
      </c>
      <c r="BE136" s="165">
        <f t="shared" si="4"/>
        <v>0</v>
      </c>
      <c r="BF136" s="165">
        <f t="shared" si="5"/>
        <v>0</v>
      </c>
      <c r="BG136" s="165">
        <f t="shared" si="6"/>
        <v>0</v>
      </c>
      <c r="BH136" s="165">
        <f t="shared" si="7"/>
        <v>0</v>
      </c>
      <c r="BI136" s="165">
        <f t="shared" si="8"/>
        <v>0</v>
      </c>
      <c r="BJ136" s="18" t="s">
        <v>145</v>
      </c>
      <c r="BK136" s="165">
        <f t="shared" si="9"/>
        <v>0</v>
      </c>
      <c r="BL136" s="18" t="s">
        <v>413</v>
      </c>
      <c r="BM136" s="164" t="s">
        <v>1130</v>
      </c>
    </row>
    <row r="137" spans="1:65" s="2" customFormat="1" ht="24.2" customHeight="1">
      <c r="A137" s="33"/>
      <c r="B137" s="151"/>
      <c r="C137" s="190" t="s">
        <v>289</v>
      </c>
      <c r="D137" s="190" t="s">
        <v>181</v>
      </c>
      <c r="E137" s="191" t="s">
        <v>1131</v>
      </c>
      <c r="F137" s="192" t="s">
        <v>1132</v>
      </c>
      <c r="G137" s="193" t="s">
        <v>1133</v>
      </c>
      <c r="H137" s="194">
        <v>1</v>
      </c>
      <c r="I137" s="195"/>
      <c r="J137" s="196">
        <f t="shared" si="0"/>
        <v>0</v>
      </c>
      <c r="K137" s="197"/>
      <c r="L137" s="198"/>
      <c r="M137" s="199" t="s">
        <v>1</v>
      </c>
      <c r="N137" s="200" t="s">
        <v>41</v>
      </c>
      <c r="O137" s="62"/>
      <c r="P137" s="162">
        <f t="shared" si="1"/>
        <v>0</v>
      </c>
      <c r="Q137" s="162">
        <v>2E-3</v>
      </c>
      <c r="R137" s="162">
        <f t="shared" si="2"/>
        <v>2E-3</v>
      </c>
      <c r="S137" s="162">
        <v>0</v>
      </c>
      <c r="T137" s="163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4" t="s">
        <v>452</v>
      </c>
      <c r="AT137" s="164" t="s">
        <v>181</v>
      </c>
      <c r="AU137" s="164" t="s">
        <v>145</v>
      </c>
      <c r="AY137" s="18" t="s">
        <v>137</v>
      </c>
      <c r="BE137" s="165">
        <f t="shared" si="4"/>
        <v>0</v>
      </c>
      <c r="BF137" s="165">
        <f t="shared" si="5"/>
        <v>0</v>
      </c>
      <c r="BG137" s="165">
        <f t="shared" si="6"/>
        <v>0</v>
      </c>
      <c r="BH137" s="165">
        <f t="shared" si="7"/>
        <v>0</v>
      </c>
      <c r="BI137" s="165">
        <f t="shared" si="8"/>
        <v>0</v>
      </c>
      <c r="BJ137" s="18" t="s">
        <v>145</v>
      </c>
      <c r="BK137" s="165">
        <f t="shared" si="9"/>
        <v>0</v>
      </c>
      <c r="BL137" s="18" t="s">
        <v>413</v>
      </c>
      <c r="BM137" s="164" t="s">
        <v>1134</v>
      </c>
    </row>
    <row r="138" spans="1:65" s="12" customFormat="1" ht="22.9" customHeight="1">
      <c r="B138" s="138"/>
      <c r="D138" s="139" t="s">
        <v>74</v>
      </c>
      <c r="E138" s="149" t="s">
        <v>1135</v>
      </c>
      <c r="F138" s="149" t="s">
        <v>1136</v>
      </c>
      <c r="I138" s="141"/>
      <c r="J138" s="150">
        <f>BK138</f>
        <v>0</v>
      </c>
      <c r="L138" s="138"/>
      <c r="M138" s="143"/>
      <c r="N138" s="144"/>
      <c r="O138" s="144"/>
      <c r="P138" s="145">
        <f>SUM(P139:P144)</f>
        <v>0</v>
      </c>
      <c r="Q138" s="144"/>
      <c r="R138" s="145">
        <f>SUM(R139:R144)</f>
        <v>0.26932</v>
      </c>
      <c r="S138" s="144"/>
      <c r="T138" s="146">
        <f>SUM(T139:T144)</f>
        <v>0</v>
      </c>
      <c r="AR138" s="139" t="s">
        <v>145</v>
      </c>
      <c r="AT138" s="147" t="s">
        <v>74</v>
      </c>
      <c r="AU138" s="147" t="s">
        <v>82</v>
      </c>
      <c r="AY138" s="139" t="s">
        <v>137</v>
      </c>
      <c r="BK138" s="148">
        <f>SUM(BK139:BK144)</f>
        <v>0</v>
      </c>
    </row>
    <row r="139" spans="1:65" s="2" customFormat="1" ht="16.5" customHeight="1">
      <c r="A139" s="33"/>
      <c r="B139" s="151"/>
      <c r="C139" s="152" t="s">
        <v>295</v>
      </c>
      <c r="D139" s="152" t="s">
        <v>140</v>
      </c>
      <c r="E139" s="153" t="s">
        <v>1137</v>
      </c>
      <c r="F139" s="154" t="s">
        <v>1138</v>
      </c>
      <c r="G139" s="155" t="s">
        <v>215</v>
      </c>
      <c r="H139" s="156">
        <v>2</v>
      </c>
      <c r="I139" s="157"/>
      <c r="J139" s="158">
        <f t="shared" ref="J139:J144" si="10">ROUND(I139*H139,2)</f>
        <v>0</v>
      </c>
      <c r="K139" s="159"/>
      <c r="L139" s="34"/>
      <c r="M139" s="160" t="s">
        <v>1</v>
      </c>
      <c r="N139" s="161" t="s">
        <v>41</v>
      </c>
      <c r="O139" s="62"/>
      <c r="P139" s="162">
        <f t="shared" ref="P139:P144" si="11">O139*H139</f>
        <v>0</v>
      </c>
      <c r="Q139" s="162">
        <v>8.8999999999999999E-3</v>
      </c>
      <c r="R139" s="162">
        <f t="shared" ref="R139:R144" si="12">Q139*H139</f>
        <v>1.78E-2</v>
      </c>
      <c r="S139" s="162">
        <v>0</v>
      </c>
      <c r="T139" s="163">
        <f t="shared" ref="T139:T144" si="13"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4" t="s">
        <v>413</v>
      </c>
      <c r="AT139" s="164" t="s">
        <v>140</v>
      </c>
      <c r="AU139" s="164" t="s">
        <v>145</v>
      </c>
      <c r="AY139" s="18" t="s">
        <v>137</v>
      </c>
      <c r="BE139" s="165">
        <f t="shared" ref="BE139:BE144" si="14">IF(N139="základná",J139,0)</f>
        <v>0</v>
      </c>
      <c r="BF139" s="165">
        <f t="shared" ref="BF139:BF144" si="15">IF(N139="znížená",J139,0)</f>
        <v>0</v>
      </c>
      <c r="BG139" s="165">
        <f t="shared" ref="BG139:BG144" si="16">IF(N139="zákl. prenesená",J139,0)</f>
        <v>0</v>
      </c>
      <c r="BH139" s="165">
        <f t="shared" ref="BH139:BH144" si="17">IF(N139="zníž. prenesená",J139,0)</f>
        <v>0</v>
      </c>
      <c r="BI139" s="165">
        <f t="shared" ref="BI139:BI144" si="18">IF(N139="nulová",J139,0)</f>
        <v>0</v>
      </c>
      <c r="BJ139" s="18" t="s">
        <v>145</v>
      </c>
      <c r="BK139" s="165">
        <f t="shared" ref="BK139:BK144" si="19">ROUND(I139*H139,2)</f>
        <v>0</v>
      </c>
      <c r="BL139" s="18" t="s">
        <v>413</v>
      </c>
      <c r="BM139" s="164" t="s">
        <v>1139</v>
      </c>
    </row>
    <row r="140" spans="1:65" s="2" customFormat="1" ht="24.2" customHeight="1">
      <c r="A140" s="33"/>
      <c r="B140" s="151"/>
      <c r="C140" s="190" t="s">
        <v>418</v>
      </c>
      <c r="D140" s="190" t="s">
        <v>181</v>
      </c>
      <c r="E140" s="191" t="s">
        <v>1140</v>
      </c>
      <c r="F140" s="192" t="s">
        <v>1141</v>
      </c>
      <c r="G140" s="193" t="s">
        <v>215</v>
      </c>
      <c r="H140" s="194">
        <v>2</v>
      </c>
      <c r="I140" s="195"/>
      <c r="J140" s="196">
        <f t="shared" si="10"/>
        <v>0</v>
      </c>
      <c r="K140" s="197"/>
      <c r="L140" s="198"/>
      <c r="M140" s="199" t="s">
        <v>1</v>
      </c>
      <c r="N140" s="200" t="s">
        <v>41</v>
      </c>
      <c r="O140" s="62"/>
      <c r="P140" s="162">
        <f t="shared" si="11"/>
        <v>0</v>
      </c>
      <c r="Q140" s="162">
        <v>2.495E-2</v>
      </c>
      <c r="R140" s="162">
        <f t="shared" si="12"/>
        <v>4.99E-2</v>
      </c>
      <c r="S140" s="162">
        <v>0</v>
      </c>
      <c r="T140" s="163">
        <f t="shared" si="1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4" t="s">
        <v>452</v>
      </c>
      <c r="AT140" s="164" t="s">
        <v>181</v>
      </c>
      <c r="AU140" s="164" t="s">
        <v>145</v>
      </c>
      <c r="AY140" s="18" t="s">
        <v>137</v>
      </c>
      <c r="BE140" s="165">
        <f t="shared" si="14"/>
        <v>0</v>
      </c>
      <c r="BF140" s="165">
        <f t="shared" si="15"/>
        <v>0</v>
      </c>
      <c r="BG140" s="165">
        <f t="shared" si="16"/>
        <v>0</v>
      </c>
      <c r="BH140" s="165">
        <f t="shared" si="17"/>
        <v>0</v>
      </c>
      <c r="BI140" s="165">
        <f t="shared" si="18"/>
        <v>0</v>
      </c>
      <c r="BJ140" s="18" t="s">
        <v>145</v>
      </c>
      <c r="BK140" s="165">
        <f t="shared" si="19"/>
        <v>0</v>
      </c>
      <c r="BL140" s="18" t="s">
        <v>413</v>
      </c>
      <c r="BM140" s="164" t="s">
        <v>1142</v>
      </c>
    </row>
    <row r="141" spans="1:65" s="2" customFormat="1" ht="16.5" customHeight="1">
      <c r="A141" s="33"/>
      <c r="B141" s="151"/>
      <c r="C141" s="152" t="s">
        <v>648</v>
      </c>
      <c r="D141" s="152" t="s">
        <v>140</v>
      </c>
      <c r="E141" s="153" t="s">
        <v>1143</v>
      </c>
      <c r="F141" s="154" t="s">
        <v>1144</v>
      </c>
      <c r="G141" s="155" t="s">
        <v>215</v>
      </c>
      <c r="H141" s="156">
        <v>18</v>
      </c>
      <c r="I141" s="157"/>
      <c r="J141" s="158">
        <f t="shared" si="10"/>
        <v>0</v>
      </c>
      <c r="K141" s="159"/>
      <c r="L141" s="34"/>
      <c r="M141" s="160" t="s">
        <v>1</v>
      </c>
      <c r="N141" s="161" t="s">
        <v>41</v>
      </c>
      <c r="O141" s="62"/>
      <c r="P141" s="162">
        <f t="shared" si="11"/>
        <v>0</v>
      </c>
      <c r="Q141" s="162">
        <v>8.8999999999999999E-3</v>
      </c>
      <c r="R141" s="162">
        <f t="shared" si="12"/>
        <v>0.16020000000000001</v>
      </c>
      <c r="S141" s="162">
        <v>0</v>
      </c>
      <c r="T141" s="163">
        <f t="shared" si="1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4" t="s">
        <v>413</v>
      </c>
      <c r="AT141" s="164" t="s">
        <v>140</v>
      </c>
      <c r="AU141" s="164" t="s">
        <v>145</v>
      </c>
      <c r="AY141" s="18" t="s">
        <v>137</v>
      </c>
      <c r="BE141" s="165">
        <f t="shared" si="14"/>
        <v>0</v>
      </c>
      <c r="BF141" s="165">
        <f t="shared" si="15"/>
        <v>0</v>
      </c>
      <c r="BG141" s="165">
        <f t="shared" si="16"/>
        <v>0</v>
      </c>
      <c r="BH141" s="165">
        <f t="shared" si="17"/>
        <v>0</v>
      </c>
      <c r="BI141" s="165">
        <f t="shared" si="18"/>
        <v>0</v>
      </c>
      <c r="BJ141" s="18" t="s">
        <v>145</v>
      </c>
      <c r="BK141" s="165">
        <f t="shared" si="19"/>
        <v>0</v>
      </c>
      <c r="BL141" s="18" t="s">
        <v>413</v>
      </c>
      <c r="BM141" s="164" t="s">
        <v>1145</v>
      </c>
    </row>
    <row r="142" spans="1:65" s="2" customFormat="1" ht="24.2" customHeight="1">
      <c r="A142" s="33"/>
      <c r="B142" s="151"/>
      <c r="C142" s="152" t="s">
        <v>422</v>
      </c>
      <c r="D142" s="152" t="s">
        <v>140</v>
      </c>
      <c r="E142" s="153" t="s">
        <v>1146</v>
      </c>
      <c r="F142" s="154" t="s">
        <v>1147</v>
      </c>
      <c r="G142" s="155" t="s">
        <v>937</v>
      </c>
      <c r="H142" s="156">
        <v>2</v>
      </c>
      <c r="I142" s="157"/>
      <c r="J142" s="158">
        <f t="shared" si="10"/>
        <v>0</v>
      </c>
      <c r="K142" s="159"/>
      <c r="L142" s="34"/>
      <c r="M142" s="160" t="s">
        <v>1</v>
      </c>
      <c r="N142" s="161" t="s">
        <v>41</v>
      </c>
      <c r="O142" s="62"/>
      <c r="P142" s="162">
        <f t="shared" si="11"/>
        <v>0</v>
      </c>
      <c r="Q142" s="162">
        <v>0</v>
      </c>
      <c r="R142" s="162">
        <f t="shared" si="12"/>
        <v>0</v>
      </c>
      <c r="S142" s="162">
        <v>0</v>
      </c>
      <c r="T142" s="163">
        <f t="shared" si="1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4" t="s">
        <v>413</v>
      </c>
      <c r="AT142" s="164" t="s">
        <v>140</v>
      </c>
      <c r="AU142" s="164" t="s">
        <v>145</v>
      </c>
      <c r="AY142" s="18" t="s">
        <v>137</v>
      </c>
      <c r="BE142" s="165">
        <f t="shared" si="14"/>
        <v>0</v>
      </c>
      <c r="BF142" s="165">
        <f t="shared" si="15"/>
        <v>0</v>
      </c>
      <c r="BG142" s="165">
        <f t="shared" si="16"/>
        <v>0</v>
      </c>
      <c r="BH142" s="165">
        <f t="shared" si="17"/>
        <v>0</v>
      </c>
      <c r="BI142" s="165">
        <f t="shared" si="18"/>
        <v>0</v>
      </c>
      <c r="BJ142" s="18" t="s">
        <v>145</v>
      </c>
      <c r="BK142" s="165">
        <f t="shared" si="19"/>
        <v>0</v>
      </c>
      <c r="BL142" s="18" t="s">
        <v>413</v>
      </c>
      <c r="BM142" s="164" t="s">
        <v>1148</v>
      </c>
    </row>
    <row r="143" spans="1:65" s="2" customFormat="1" ht="24.2" customHeight="1">
      <c r="A143" s="33"/>
      <c r="B143" s="151"/>
      <c r="C143" s="190" t="s">
        <v>427</v>
      </c>
      <c r="D143" s="190" t="s">
        <v>181</v>
      </c>
      <c r="E143" s="191" t="s">
        <v>1149</v>
      </c>
      <c r="F143" s="192" t="s">
        <v>1150</v>
      </c>
      <c r="G143" s="193" t="s">
        <v>215</v>
      </c>
      <c r="H143" s="194">
        <v>2</v>
      </c>
      <c r="I143" s="195"/>
      <c r="J143" s="196">
        <f t="shared" si="10"/>
        <v>0</v>
      </c>
      <c r="K143" s="197"/>
      <c r="L143" s="198"/>
      <c r="M143" s="199" t="s">
        <v>1</v>
      </c>
      <c r="N143" s="200" t="s">
        <v>41</v>
      </c>
      <c r="O143" s="62"/>
      <c r="P143" s="162">
        <f t="shared" si="11"/>
        <v>0</v>
      </c>
      <c r="Q143" s="162">
        <v>2.0709999999999999E-2</v>
      </c>
      <c r="R143" s="162">
        <f t="shared" si="12"/>
        <v>4.1419999999999998E-2</v>
      </c>
      <c r="S143" s="162">
        <v>0</v>
      </c>
      <c r="T143" s="163">
        <f t="shared" si="1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4" t="s">
        <v>452</v>
      </c>
      <c r="AT143" s="164" t="s">
        <v>181</v>
      </c>
      <c r="AU143" s="164" t="s">
        <v>145</v>
      </c>
      <c r="AY143" s="18" t="s">
        <v>137</v>
      </c>
      <c r="BE143" s="165">
        <f t="shared" si="14"/>
        <v>0</v>
      </c>
      <c r="BF143" s="165">
        <f t="shared" si="15"/>
        <v>0</v>
      </c>
      <c r="BG143" s="165">
        <f t="shared" si="16"/>
        <v>0</v>
      </c>
      <c r="BH143" s="165">
        <f t="shared" si="17"/>
        <v>0</v>
      </c>
      <c r="BI143" s="165">
        <f t="shared" si="18"/>
        <v>0</v>
      </c>
      <c r="BJ143" s="18" t="s">
        <v>145</v>
      </c>
      <c r="BK143" s="165">
        <f t="shared" si="19"/>
        <v>0</v>
      </c>
      <c r="BL143" s="18" t="s">
        <v>413</v>
      </c>
      <c r="BM143" s="164" t="s">
        <v>1151</v>
      </c>
    </row>
    <row r="144" spans="1:65" s="2" customFormat="1" ht="24.2" customHeight="1">
      <c r="A144" s="33"/>
      <c r="B144" s="151"/>
      <c r="C144" s="152" t="s">
        <v>413</v>
      </c>
      <c r="D144" s="152" t="s">
        <v>140</v>
      </c>
      <c r="E144" s="153" t="s">
        <v>1152</v>
      </c>
      <c r="F144" s="154" t="s">
        <v>1153</v>
      </c>
      <c r="G144" s="155" t="s">
        <v>461</v>
      </c>
      <c r="H144" s="209"/>
      <c r="I144" s="157"/>
      <c r="J144" s="158">
        <f t="shared" si="10"/>
        <v>0</v>
      </c>
      <c r="K144" s="159"/>
      <c r="L144" s="34"/>
      <c r="M144" s="160" t="s">
        <v>1</v>
      </c>
      <c r="N144" s="161" t="s">
        <v>41</v>
      </c>
      <c r="O144" s="62"/>
      <c r="P144" s="162">
        <f t="shared" si="11"/>
        <v>0</v>
      </c>
      <c r="Q144" s="162">
        <v>0</v>
      </c>
      <c r="R144" s="162">
        <f t="shared" si="12"/>
        <v>0</v>
      </c>
      <c r="S144" s="162">
        <v>0</v>
      </c>
      <c r="T144" s="163">
        <f t="shared" si="1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4" t="s">
        <v>413</v>
      </c>
      <c r="AT144" s="164" t="s">
        <v>140</v>
      </c>
      <c r="AU144" s="164" t="s">
        <v>145</v>
      </c>
      <c r="AY144" s="18" t="s">
        <v>137</v>
      </c>
      <c r="BE144" s="165">
        <f t="shared" si="14"/>
        <v>0</v>
      </c>
      <c r="BF144" s="165">
        <f t="shared" si="15"/>
        <v>0</v>
      </c>
      <c r="BG144" s="165">
        <f t="shared" si="16"/>
        <v>0</v>
      </c>
      <c r="BH144" s="165">
        <f t="shared" si="17"/>
        <v>0</v>
      </c>
      <c r="BI144" s="165">
        <f t="shared" si="18"/>
        <v>0</v>
      </c>
      <c r="BJ144" s="18" t="s">
        <v>145</v>
      </c>
      <c r="BK144" s="165">
        <f t="shared" si="19"/>
        <v>0</v>
      </c>
      <c r="BL144" s="18" t="s">
        <v>413</v>
      </c>
      <c r="BM144" s="164" t="s">
        <v>1154</v>
      </c>
    </row>
    <row r="145" spans="1:65" s="12" customFormat="1" ht="25.9" customHeight="1">
      <c r="B145" s="138"/>
      <c r="D145" s="139" t="s">
        <v>74</v>
      </c>
      <c r="E145" s="140" t="s">
        <v>181</v>
      </c>
      <c r="F145" s="140" t="s">
        <v>620</v>
      </c>
      <c r="I145" s="141"/>
      <c r="J145" s="142">
        <f>BK145</f>
        <v>0</v>
      </c>
      <c r="L145" s="138"/>
      <c r="M145" s="143"/>
      <c r="N145" s="144"/>
      <c r="O145" s="144"/>
      <c r="P145" s="145">
        <f>P146</f>
        <v>0</v>
      </c>
      <c r="Q145" s="144"/>
      <c r="R145" s="145">
        <f>R146</f>
        <v>2.4960000000000003E-2</v>
      </c>
      <c r="S145" s="144"/>
      <c r="T145" s="146">
        <f>T146</f>
        <v>0</v>
      </c>
      <c r="AR145" s="139" t="s">
        <v>210</v>
      </c>
      <c r="AT145" s="147" t="s">
        <v>74</v>
      </c>
      <c r="AU145" s="147" t="s">
        <v>75</v>
      </c>
      <c r="AY145" s="139" t="s">
        <v>137</v>
      </c>
      <c r="BK145" s="148">
        <f>BK146</f>
        <v>0</v>
      </c>
    </row>
    <row r="146" spans="1:65" s="12" customFormat="1" ht="22.9" customHeight="1">
      <c r="B146" s="138"/>
      <c r="D146" s="139" t="s">
        <v>74</v>
      </c>
      <c r="E146" s="149" t="s">
        <v>621</v>
      </c>
      <c r="F146" s="149" t="s">
        <v>622</v>
      </c>
      <c r="I146" s="141"/>
      <c r="J146" s="150">
        <f>BK146</f>
        <v>0</v>
      </c>
      <c r="L146" s="138"/>
      <c r="M146" s="143"/>
      <c r="N146" s="144"/>
      <c r="O146" s="144"/>
      <c r="P146" s="145">
        <f>SUM(P147:P153)</f>
        <v>0</v>
      </c>
      <c r="Q146" s="144"/>
      <c r="R146" s="145">
        <f>SUM(R147:R153)</f>
        <v>2.4960000000000003E-2</v>
      </c>
      <c r="S146" s="144"/>
      <c r="T146" s="146">
        <f>SUM(T147:T153)</f>
        <v>0</v>
      </c>
      <c r="AR146" s="139" t="s">
        <v>210</v>
      </c>
      <c r="AT146" s="147" t="s">
        <v>74</v>
      </c>
      <c r="AU146" s="147" t="s">
        <v>82</v>
      </c>
      <c r="AY146" s="139" t="s">
        <v>137</v>
      </c>
      <c r="BK146" s="148">
        <f>SUM(BK147:BK153)</f>
        <v>0</v>
      </c>
    </row>
    <row r="147" spans="1:65" s="2" customFormat="1" ht="24.2" customHeight="1">
      <c r="A147" s="33"/>
      <c r="B147" s="151"/>
      <c r="C147" s="152" t="s">
        <v>556</v>
      </c>
      <c r="D147" s="152" t="s">
        <v>140</v>
      </c>
      <c r="E147" s="153" t="s">
        <v>1155</v>
      </c>
      <c r="F147" s="154" t="s">
        <v>1156</v>
      </c>
      <c r="G147" s="155" t="s">
        <v>379</v>
      </c>
      <c r="H147" s="156">
        <v>30</v>
      </c>
      <c r="I147" s="157"/>
      <c r="J147" s="158">
        <f t="shared" ref="J147:J153" si="20">ROUND(I147*H147,2)</f>
        <v>0</v>
      </c>
      <c r="K147" s="159"/>
      <c r="L147" s="34"/>
      <c r="M147" s="160" t="s">
        <v>1</v>
      </c>
      <c r="N147" s="161" t="s">
        <v>41</v>
      </c>
      <c r="O147" s="62"/>
      <c r="P147" s="162">
        <f t="shared" ref="P147:P153" si="21">O147*H147</f>
        <v>0</v>
      </c>
      <c r="Q147" s="162">
        <v>0</v>
      </c>
      <c r="R147" s="162">
        <f t="shared" ref="R147:R153" si="22">Q147*H147</f>
        <v>0</v>
      </c>
      <c r="S147" s="162">
        <v>0</v>
      </c>
      <c r="T147" s="163">
        <f t="shared" ref="T147:T153" si="23"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4" t="s">
        <v>206</v>
      </c>
      <c r="AT147" s="164" t="s">
        <v>140</v>
      </c>
      <c r="AU147" s="164" t="s">
        <v>145</v>
      </c>
      <c r="AY147" s="18" t="s">
        <v>137</v>
      </c>
      <c r="BE147" s="165">
        <f t="shared" ref="BE147:BE153" si="24">IF(N147="základná",J147,0)</f>
        <v>0</v>
      </c>
      <c r="BF147" s="165">
        <f t="shared" ref="BF147:BF153" si="25">IF(N147="znížená",J147,0)</f>
        <v>0</v>
      </c>
      <c r="BG147" s="165">
        <f t="shared" ref="BG147:BG153" si="26">IF(N147="zákl. prenesená",J147,0)</f>
        <v>0</v>
      </c>
      <c r="BH147" s="165">
        <f t="shared" ref="BH147:BH153" si="27">IF(N147="zníž. prenesená",J147,0)</f>
        <v>0</v>
      </c>
      <c r="BI147" s="165">
        <f t="shared" ref="BI147:BI153" si="28">IF(N147="nulová",J147,0)</f>
        <v>0</v>
      </c>
      <c r="BJ147" s="18" t="s">
        <v>145</v>
      </c>
      <c r="BK147" s="165">
        <f t="shared" ref="BK147:BK153" si="29">ROUND(I147*H147,2)</f>
        <v>0</v>
      </c>
      <c r="BL147" s="18" t="s">
        <v>206</v>
      </c>
      <c r="BM147" s="164" t="s">
        <v>1157</v>
      </c>
    </row>
    <row r="148" spans="1:65" s="2" customFormat="1" ht="24.2" customHeight="1">
      <c r="A148" s="33"/>
      <c r="B148" s="151"/>
      <c r="C148" s="190" t="s">
        <v>561</v>
      </c>
      <c r="D148" s="190" t="s">
        <v>181</v>
      </c>
      <c r="E148" s="191" t="s">
        <v>1158</v>
      </c>
      <c r="F148" s="192" t="s">
        <v>1159</v>
      </c>
      <c r="G148" s="193" t="s">
        <v>379</v>
      </c>
      <c r="H148" s="194">
        <v>30</v>
      </c>
      <c r="I148" s="195"/>
      <c r="J148" s="196">
        <f t="shared" si="20"/>
        <v>0</v>
      </c>
      <c r="K148" s="197"/>
      <c r="L148" s="198"/>
      <c r="M148" s="199" t="s">
        <v>1</v>
      </c>
      <c r="N148" s="200" t="s">
        <v>41</v>
      </c>
      <c r="O148" s="62"/>
      <c r="P148" s="162">
        <f t="shared" si="21"/>
        <v>0</v>
      </c>
      <c r="Q148" s="162">
        <v>6.4000000000000005E-4</v>
      </c>
      <c r="R148" s="162">
        <f t="shared" si="22"/>
        <v>1.9200000000000002E-2</v>
      </c>
      <c r="S148" s="162">
        <v>0</v>
      </c>
      <c r="T148" s="163">
        <f t="shared" si="2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4" t="s">
        <v>628</v>
      </c>
      <c r="AT148" s="164" t="s">
        <v>181</v>
      </c>
      <c r="AU148" s="164" t="s">
        <v>145</v>
      </c>
      <c r="AY148" s="18" t="s">
        <v>137</v>
      </c>
      <c r="BE148" s="165">
        <f t="shared" si="24"/>
        <v>0</v>
      </c>
      <c r="BF148" s="165">
        <f t="shared" si="25"/>
        <v>0</v>
      </c>
      <c r="BG148" s="165">
        <f t="shared" si="26"/>
        <v>0</v>
      </c>
      <c r="BH148" s="165">
        <f t="shared" si="27"/>
        <v>0</v>
      </c>
      <c r="BI148" s="165">
        <f t="shared" si="28"/>
        <v>0</v>
      </c>
      <c r="BJ148" s="18" t="s">
        <v>145</v>
      </c>
      <c r="BK148" s="165">
        <f t="shared" si="29"/>
        <v>0</v>
      </c>
      <c r="BL148" s="18" t="s">
        <v>628</v>
      </c>
      <c r="BM148" s="164" t="s">
        <v>1160</v>
      </c>
    </row>
    <row r="149" spans="1:65" s="2" customFormat="1" ht="21.75" customHeight="1">
      <c r="A149" s="33"/>
      <c r="B149" s="151"/>
      <c r="C149" s="152" t="s">
        <v>575</v>
      </c>
      <c r="D149" s="152" t="s">
        <v>140</v>
      </c>
      <c r="E149" s="153" t="s">
        <v>1161</v>
      </c>
      <c r="F149" s="154" t="s">
        <v>1162</v>
      </c>
      <c r="G149" s="155" t="s">
        <v>215</v>
      </c>
      <c r="H149" s="156">
        <v>2</v>
      </c>
      <c r="I149" s="157"/>
      <c r="J149" s="158">
        <f t="shared" si="20"/>
        <v>0</v>
      </c>
      <c r="K149" s="159"/>
      <c r="L149" s="34"/>
      <c r="M149" s="160" t="s">
        <v>1</v>
      </c>
      <c r="N149" s="161" t="s">
        <v>41</v>
      </c>
      <c r="O149" s="62"/>
      <c r="P149" s="162">
        <f t="shared" si="21"/>
        <v>0</v>
      </c>
      <c r="Q149" s="162">
        <v>0</v>
      </c>
      <c r="R149" s="162">
        <f t="shared" si="22"/>
        <v>0</v>
      </c>
      <c r="S149" s="162">
        <v>0</v>
      </c>
      <c r="T149" s="163">
        <f t="shared" si="2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4" t="s">
        <v>206</v>
      </c>
      <c r="AT149" s="164" t="s">
        <v>140</v>
      </c>
      <c r="AU149" s="164" t="s">
        <v>145</v>
      </c>
      <c r="AY149" s="18" t="s">
        <v>137</v>
      </c>
      <c r="BE149" s="165">
        <f t="shared" si="24"/>
        <v>0</v>
      </c>
      <c r="BF149" s="165">
        <f t="shared" si="25"/>
        <v>0</v>
      </c>
      <c r="BG149" s="165">
        <f t="shared" si="26"/>
        <v>0</v>
      </c>
      <c r="BH149" s="165">
        <f t="shared" si="27"/>
        <v>0</v>
      </c>
      <c r="BI149" s="165">
        <f t="shared" si="28"/>
        <v>0</v>
      </c>
      <c r="BJ149" s="18" t="s">
        <v>145</v>
      </c>
      <c r="BK149" s="165">
        <f t="shared" si="29"/>
        <v>0</v>
      </c>
      <c r="BL149" s="18" t="s">
        <v>206</v>
      </c>
      <c r="BM149" s="164" t="s">
        <v>1163</v>
      </c>
    </row>
    <row r="150" spans="1:65" s="2" customFormat="1" ht="16.5" customHeight="1">
      <c r="A150" s="33"/>
      <c r="B150" s="151"/>
      <c r="C150" s="190" t="s">
        <v>580</v>
      </c>
      <c r="D150" s="190" t="s">
        <v>181</v>
      </c>
      <c r="E150" s="191" t="s">
        <v>1164</v>
      </c>
      <c r="F150" s="192" t="s">
        <v>1165</v>
      </c>
      <c r="G150" s="193" t="s">
        <v>215</v>
      </c>
      <c r="H150" s="194">
        <v>2</v>
      </c>
      <c r="I150" s="195"/>
      <c r="J150" s="196">
        <f t="shared" si="20"/>
        <v>0</v>
      </c>
      <c r="K150" s="197"/>
      <c r="L150" s="198"/>
      <c r="M150" s="199" t="s">
        <v>1</v>
      </c>
      <c r="N150" s="200" t="s">
        <v>41</v>
      </c>
      <c r="O150" s="62"/>
      <c r="P150" s="162">
        <f t="shared" si="21"/>
        <v>0</v>
      </c>
      <c r="Q150" s="162">
        <v>3.0000000000000001E-5</v>
      </c>
      <c r="R150" s="162">
        <f t="shared" si="22"/>
        <v>6.0000000000000002E-5</v>
      </c>
      <c r="S150" s="162">
        <v>0</v>
      </c>
      <c r="T150" s="163">
        <f t="shared" si="2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4" t="s">
        <v>628</v>
      </c>
      <c r="AT150" s="164" t="s">
        <v>181</v>
      </c>
      <c r="AU150" s="164" t="s">
        <v>145</v>
      </c>
      <c r="AY150" s="18" t="s">
        <v>137</v>
      </c>
      <c r="BE150" s="165">
        <f t="shared" si="24"/>
        <v>0</v>
      </c>
      <c r="BF150" s="165">
        <f t="shared" si="25"/>
        <v>0</v>
      </c>
      <c r="BG150" s="165">
        <f t="shared" si="26"/>
        <v>0</v>
      </c>
      <c r="BH150" s="165">
        <f t="shared" si="27"/>
        <v>0</v>
      </c>
      <c r="BI150" s="165">
        <f t="shared" si="28"/>
        <v>0</v>
      </c>
      <c r="BJ150" s="18" t="s">
        <v>145</v>
      </c>
      <c r="BK150" s="165">
        <f t="shared" si="29"/>
        <v>0</v>
      </c>
      <c r="BL150" s="18" t="s">
        <v>628</v>
      </c>
      <c r="BM150" s="164" t="s">
        <v>1166</v>
      </c>
    </row>
    <row r="151" spans="1:65" s="2" customFormat="1" ht="21.75" customHeight="1">
      <c r="A151" s="33"/>
      <c r="B151" s="151"/>
      <c r="C151" s="152" t="s">
        <v>7</v>
      </c>
      <c r="D151" s="152" t="s">
        <v>140</v>
      </c>
      <c r="E151" s="153" t="s">
        <v>1167</v>
      </c>
      <c r="F151" s="154" t="s">
        <v>1168</v>
      </c>
      <c r="G151" s="155" t="s">
        <v>379</v>
      </c>
      <c r="H151" s="156">
        <v>30</v>
      </c>
      <c r="I151" s="157"/>
      <c r="J151" s="158">
        <f t="shared" si="20"/>
        <v>0</v>
      </c>
      <c r="K151" s="159"/>
      <c r="L151" s="34"/>
      <c r="M151" s="160" t="s">
        <v>1</v>
      </c>
      <c r="N151" s="161" t="s">
        <v>41</v>
      </c>
      <c r="O151" s="62"/>
      <c r="P151" s="162">
        <f t="shared" si="21"/>
        <v>0</v>
      </c>
      <c r="Q151" s="162">
        <v>0</v>
      </c>
      <c r="R151" s="162">
        <f t="shared" si="22"/>
        <v>0</v>
      </c>
      <c r="S151" s="162">
        <v>0</v>
      </c>
      <c r="T151" s="163">
        <f t="shared" si="2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4" t="s">
        <v>206</v>
      </c>
      <c r="AT151" s="164" t="s">
        <v>140</v>
      </c>
      <c r="AU151" s="164" t="s">
        <v>145</v>
      </c>
      <c r="AY151" s="18" t="s">
        <v>137</v>
      </c>
      <c r="BE151" s="165">
        <f t="shared" si="24"/>
        <v>0</v>
      </c>
      <c r="BF151" s="165">
        <f t="shared" si="25"/>
        <v>0</v>
      </c>
      <c r="BG151" s="165">
        <f t="shared" si="26"/>
        <v>0</v>
      </c>
      <c r="BH151" s="165">
        <f t="shared" si="27"/>
        <v>0</v>
      </c>
      <c r="BI151" s="165">
        <f t="shared" si="28"/>
        <v>0</v>
      </c>
      <c r="BJ151" s="18" t="s">
        <v>145</v>
      </c>
      <c r="BK151" s="165">
        <f t="shared" si="29"/>
        <v>0</v>
      </c>
      <c r="BL151" s="18" t="s">
        <v>206</v>
      </c>
      <c r="BM151" s="164" t="s">
        <v>1169</v>
      </c>
    </row>
    <row r="152" spans="1:65" s="2" customFormat="1" ht="16.5" customHeight="1">
      <c r="A152" s="33"/>
      <c r="B152" s="151"/>
      <c r="C152" s="190" t="s">
        <v>552</v>
      </c>
      <c r="D152" s="190" t="s">
        <v>181</v>
      </c>
      <c r="E152" s="191" t="s">
        <v>772</v>
      </c>
      <c r="F152" s="192" t="s">
        <v>773</v>
      </c>
      <c r="G152" s="193" t="s">
        <v>379</v>
      </c>
      <c r="H152" s="194">
        <v>30</v>
      </c>
      <c r="I152" s="195"/>
      <c r="J152" s="196">
        <f t="shared" si="20"/>
        <v>0</v>
      </c>
      <c r="K152" s="197"/>
      <c r="L152" s="198"/>
      <c r="M152" s="199" t="s">
        <v>1</v>
      </c>
      <c r="N152" s="200" t="s">
        <v>41</v>
      </c>
      <c r="O152" s="62"/>
      <c r="P152" s="162">
        <f t="shared" si="21"/>
        <v>0</v>
      </c>
      <c r="Q152" s="162">
        <v>1.9000000000000001E-4</v>
      </c>
      <c r="R152" s="162">
        <f t="shared" si="22"/>
        <v>5.7000000000000002E-3</v>
      </c>
      <c r="S152" s="162">
        <v>0</v>
      </c>
      <c r="T152" s="163">
        <f t="shared" si="2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4" t="s">
        <v>628</v>
      </c>
      <c r="AT152" s="164" t="s">
        <v>181</v>
      </c>
      <c r="AU152" s="164" t="s">
        <v>145</v>
      </c>
      <c r="AY152" s="18" t="s">
        <v>137</v>
      </c>
      <c r="BE152" s="165">
        <f t="shared" si="24"/>
        <v>0</v>
      </c>
      <c r="BF152" s="165">
        <f t="shared" si="25"/>
        <v>0</v>
      </c>
      <c r="BG152" s="165">
        <f t="shared" si="26"/>
        <v>0</v>
      </c>
      <c r="BH152" s="165">
        <f t="shared" si="27"/>
        <v>0</v>
      </c>
      <c r="BI152" s="165">
        <f t="shared" si="28"/>
        <v>0</v>
      </c>
      <c r="BJ152" s="18" t="s">
        <v>145</v>
      </c>
      <c r="BK152" s="165">
        <f t="shared" si="29"/>
        <v>0</v>
      </c>
      <c r="BL152" s="18" t="s">
        <v>628</v>
      </c>
      <c r="BM152" s="164" t="s">
        <v>1170</v>
      </c>
    </row>
    <row r="153" spans="1:65" s="2" customFormat="1" ht="24.2" customHeight="1">
      <c r="A153" s="33"/>
      <c r="B153" s="151"/>
      <c r="C153" s="152" t="s">
        <v>911</v>
      </c>
      <c r="D153" s="152" t="s">
        <v>140</v>
      </c>
      <c r="E153" s="153" t="s">
        <v>796</v>
      </c>
      <c r="F153" s="154" t="s">
        <v>797</v>
      </c>
      <c r="G153" s="155" t="s">
        <v>461</v>
      </c>
      <c r="H153" s="209"/>
      <c r="I153" s="157"/>
      <c r="J153" s="158">
        <f t="shared" si="20"/>
        <v>0</v>
      </c>
      <c r="K153" s="159"/>
      <c r="L153" s="34"/>
      <c r="M153" s="210" t="s">
        <v>1</v>
      </c>
      <c r="N153" s="211" t="s">
        <v>41</v>
      </c>
      <c r="O153" s="212"/>
      <c r="P153" s="213">
        <f t="shared" si="21"/>
        <v>0</v>
      </c>
      <c r="Q153" s="213">
        <v>0</v>
      </c>
      <c r="R153" s="213">
        <f t="shared" si="22"/>
        <v>0</v>
      </c>
      <c r="S153" s="213">
        <v>0</v>
      </c>
      <c r="T153" s="214">
        <f t="shared" si="2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4" t="s">
        <v>206</v>
      </c>
      <c r="AT153" s="164" t="s">
        <v>140</v>
      </c>
      <c r="AU153" s="164" t="s">
        <v>145</v>
      </c>
      <c r="AY153" s="18" t="s">
        <v>137</v>
      </c>
      <c r="BE153" s="165">
        <f t="shared" si="24"/>
        <v>0</v>
      </c>
      <c r="BF153" s="165">
        <f t="shared" si="25"/>
        <v>0</v>
      </c>
      <c r="BG153" s="165">
        <f t="shared" si="26"/>
        <v>0</v>
      </c>
      <c r="BH153" s="165">
        <f t="shared" si="27"/>
        <v>0</v>
      </c>
      <c r="BI153" s="165">
        <f t="shared" si="28"/>
        <v>0</v>
      </c>
      <c r="BJ153" s="18" t="s">
        <v>145</v>
      </c>
      <c r="BK153" s="165">
        <f t="shared" si="29"/>
        <v>0</v>
      </c>
      <c r="BL153" s="18" t="s">
        <v>206</v>
      </c>
      <c r="BM153" s="164" t="s">
        <v>1171</v>
      </c>
    </row>
    <row r="154" spans="1:65" s="2" customFormat="1" ht="6.95" customHeight="1">
      <c r="A154" s="33"/>
      <c r="B154" s="51"/>
      <c r="C154" s="52"/>
      <c r="D154" s="52"/>
      <c r="E154" s="52"/>
      <c r="F154" s="52"/>
      <c r="G154" s="52"/>
      <c r="H154" s="52"/>
      <c r="I154" s="52"/>
      <c r="J154" s="52"/>
      <c r="K154" s="52"/>
      <c r="L154" s="34"/>
      <c r="M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</row>
  </sheetData>
  <autoFilter ref="C122:K153" xr:uid="{00000000-0009-0000-0000-000004000000}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62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5" t="s">
        <v>5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8" t="s">
        <v>95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4.95" customHeight="1">
      <c r="B4" s="21"/>
      <c r="D4" s="22" t="s">
        <v>99</v>
      </c>
      <c r="L4" s="21"/>
      <c r="M4" s="97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26.25" customHeight="1">
      <c r="B7" s="21"/>
      <c r="E7" s="258" t="str">
        <f>'Rekapitulácia stavby'!K6</f>
        <v>STAVEBNÉ ÚPRAVY KULTÚRNY DOM s.č. 237 so zmenou účelu prístavby KD na Materskú školu - prístavba, II. etapa</v>
      </c>
      <c r="F7" s="259"/>
      <c r="G7" s="259"/>
      <c r="H7" s="259"/>
      <c r="L7" s="21"/>
    </row>
    <row r="8" spans="1:46" s="2" customFormat="1" ht="12" customHeight="1">
      <c r="A8" s="33"/>
      <c r="B8" s="34"/>
      <c r="C8" s="33"/>
      <c r="D8" s="28" t="s">
        <v>100</v>
      </c>
      <c r="E8" s="33"/>
      <c r="F8" s="33"/>
      <c r="G8" s="33"/>
      <c r="H8" s="33"/>
      <c r="I8" s="33"/>
      <c r="J8" s="33"/>
      <c r="K8" s="33"/>
      <c r="L8" s="46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48" t="s">
        <v>1172</v>
      </c>
      <c r="F9" s="257"/>
      <c r="G9" s="257"/>
      <c r="H9" s="257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17</v>
      </c>
      <c r="E11" s="33"/>
      <c r="F11" s="26" t="s">
        <v>1</v>
      </c>
      <c r="G11" s="33"/>
      <c r="H11" s="33"/>
      <c r="I11" s="28" t="s">
        <v>18</v>
      </c>
      <c r="J11" s="26" t="s">
        <v>1</v>
      </c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19</v>
      </c>
      <c r="E12" s="33"/>
      <c r="F12" s="26" t="s">
        <v>20</v>
      </c>
      <c r="G12" s="33"/>
      <c r="H12" s="33"/>
      <c r="I12" s="28" t="s">
        <v>21</v>
      </c>
      <c r="J12" s="59" t="str">
        <f>'Rekapitulácia stavby'!AN8</f>
        <v>19. 1. 2022</v>
      </c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23</v>
      </c>
      <c r="E14" s="33"/>
      <c r="F14" s="33"/>
      <c r="G14" s="33"/>
      <c r="H14" s="33"/>
      <c r="I14" s="28" t="s">
        <v>24</v>
      </c>
      <c r="J14" s="26" t="s">
        <v>1</v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">
        <v>25</v>
      </c>
      <c r="F15" s="33"/>
      <c r="G15" s="33"/>
      <c r="H15" s="33"/>
      <c r="I15" s="28" t="s">
        <v>26</v>
      </c>
      <c r="J15" s="26" t="s">
        <v>1</v>
      </c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27</v>
      </c>
      <c r="E17" s="33"/>
      <c r="F17" s="33"/>
      <c r="G17" s="33"/>
      <c r="H17" s="33"/>
      <c r="I17" s="28" t="s">
        <v>24</v>
      </c>
      <c r="J17" s="29" t="str">
        <f>'Rekapitulácia stavby'!AN13</f>
        <v>Vyplň údaj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60" t="str">
        <f>'Rekapitulácia stavby'!E14</f>
        <v>Vyplň údaj</v>
      </c>
      <c r="F18" s="230"/>
      <c r="G18" s="230"/>
      <c r="H18" s="230"/>
      <c r="I18" s="28" t="s">
        <v>26</v>
      </c>
      <c r="J18" s="29" t="str">
        <f>'Rekapitulácia stavby'!AN14</f>
        <v>Vyplň údaj</v>
      </c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29</v>
      </c>
      <c r="E20" s="33"/>
      <c r="F20" s="33"/>
      <c r="G20" s="33"/>
      <c r="H20" s="33"/>
      <c r="I20" s="28" t="s">
        <v>24</v>
      </c>
      <c r="J20" s="26" t="s">
        <v>1</v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30</v>
      </c>
      <c r="F21" s="33"/>
      <c r="G21" s="33"/>
      <c r="H21" s="33"/>
      <c r="I21" s="28" t="s">
        <v>26</v>
      </c>
      <c r="J21" s="26" t="s">
        <v>1</v>
      </c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32</v>
      </c>
      <c r="E23" s="33"/>
      <c r="F23" s="33"/>
      <c r="G23" s="33"/>
      <c r="H23" s="33"/>
      <c r="I23" s="28" t="s">
        <v>24</v>
      </c>
      <c r="J23" s="26" t="s">
        <v>1</v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33</v>
      </c>
      <c r="F24" s="33"/>
      <c r="G24" s="33"/>
      <c r="H24" s="33"/>
      <c r="I24" s="28" t="s">
        <v>26</v>
      </c>
      <c r="J24" s="26" t="s">
        <v>1</v>
      </c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34</v>
      </c>
      <c r="E26" s="33"/>
      <c r="F26" s="33"/>
      <c r="G26" s="33"/>
      <c r="H26" s="33"/>
      <c r="I26" s="33"/>
      <c r="J26" s="33"/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8"/>
      <c r="B27" s="99"/>
      <c r="C27" s="98"/>
      <c r="D27" s="98"/>
      <c r="E27" s="234" t="s">
        <v>1</v>
      </c>
      <c r="F27" s="234"/>
      <c r="G27" s="234"/>
      <c r="H27" s="234"/>
      <c r="I27" s="98"/>
      <c r="J27" s="98"/>
      <c r="K27" s="98"/>
      <c r="L27" s="100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70"/>
      <c r="E29" s="70"/>
      <c r="F29" s="70"/>
      <c r="G29" s="70"/>
      <c r="H29" s="70"/>
      <c r="I29" s="70"/>
      <c r="J29" s="70"/>
      <c r="K29" s="70"/>
      <c r="L29" s="4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1" t="s">
        <v>35</v>
      </c>
      <c r="E30" s="33"/>
      <c r="F30" s="33"/>
      <c r="G30" s="33"/>
      <c r="H30" s="33"/>
      <c r="I30" s="33"/>
      <c r="J30" s="75">
        <f>ROUND(J121, 2)</f>
        <v>0</v>
      </c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70"/>
      <c r="E31" s="70"/>
      <c r="F31" s="70"/>
      <c r="G31" s="70"/>
      <c r="H31" s="70"/>
      <c r="I31" s="70"/>
      <c r="J31" s="70"/>
      <c r="K31" s="70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37</v>
      </c>
      <c r="G32" s="33"/>
      <c r="H32" s="33"/>
      <c r="I32" s="37" t="s">
        <v>36</v>
      </c>
      <c r="J32" s="37" t="s">
        <v>38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2" t="s">
        <v>39</v>
      </c>
      <c r="E33" s="39" t="s">
        <v>40</v>
      </c>
      <c r="F33" s="103">
        <f>ROUND((SUM(BE121:BE161)),  2)</f>
        <v>0</v>
      </c>
      <c r="G33" s="104"/>
      <c r="H33" s="104"/>
      <c r="I33" s="105">
        <v>0.2</v>
      </c>
      <c r="J33" s="103">
        <f>ROUND(((SUM(BE121:BE161))*I33),  2)</f>
        <v>0</v>
      </c>
      <c r="K33" s="33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9" t="s">
        <v>41</v>
      </c>
      <c r="F34" s="103">
        <f>ROUND((SUM(BF121:BF161)),  2)</f>
        <v>0</v>
      </c>
      <c r="G34" s="104"/>
      <c r="H34" s="104"/>
      <c r="I34" s="105">
        <v>0.2</v>
      </c>
      <c r="J34" s="103">
        <f>ROUND(((SUM(BF121:BF161))*I34),  2)</f>
        <v>0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33"/>
      <c r="D35" s="33"/>
      <c r="E35" s="28" t="s">
        <v>42</v>
      </c>
      <c r="F35" s="106">
        <f>ROUND((SUM(BG121:BG161)),  2)</f>
        <v>0</v>
      </c>
      <c r="G35" s="33"/>
      <c r="H35" s="33"/>
      <c r="I35" s="107">
        <v>0.2</v>
      </c>
      <c r="J35" s="106">
        <f>0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28" t="s">
        <v>43</v>
      </c>
      <c r="F36" s="106">
        <f>ROUND((SUM(BH121:BH161)),  2)</f>
        <v>0</v>
      </c>
      <c r="G36" s="33"/>
      <c r="H36" s="33"/>
      <c r="I36" s="107">
        <v>0.2</v>
      </c>
      <c r="J36" s="106">
        <f>0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39" t="s">
        <v>44</v>
      </c>
      <c r="F37" s="103">
        <f>ROUND((SUM(BI121:BI161)),  2)</f>
        <v>0</v>
      </c>
      <c r="G37" s="104"/>
      <c r="H37" s="104"/>
      <c r="I37" s="105">
        <v>0</v>
      </c>
      <c r="J37" s="103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8"/>
      <c r="D39" s="109" t="s">
        <v>45</v>
      </c>
      <c r="E39" s="64"/>
      <c r="F39" s="64"/>
      <c r="G39" s="110" t="s">
        <v>46</v>
      </c>
      <c r="H39" s="111" t="s">
        <v>47</v>
      </c>
      <c r="I39" s="64"/>
      <c r="J39" s="112">
        <f>SUM(J30:J37)</f>
        <v>0</v>
      </c>
      <c r="K39" s="11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6"/>
      <c r="D50" s="47" t="s">
        <v>48</v>
      </c>
      <c r="E50" s="48"/>
      <c r="F50" s="48"/>
      <c r="G50" s="47" t="s">
        <v>49</v>
      </c>
      <c r="H50" s="48"/>
      <c r="I50" s="48"/>
      <c r="J50" s="48"/>
      <c r="K50" s="48"/>
      <c r="L50" s="4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9" t="s">
        <v>50</v>
      </c>
      <c r="E61" s="36"/>
      <c r="F61" s="114" t="s">
        <v>51</v>
      </c>
      <c r="G61" s="49" t="s">
        <v>50</v>
      </c>
      <c r="H61" s="36"/>
      <c r="I61" s="36"/>
      <c r="J61" s="115" t="s">
        <v>51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7" t="s">
        <v>52</v>
      </c>
      <c r="E65" s="50"/>
      <c r="F65" s="50"/>
      <c r="G65" s="47" t="s">
        <v>53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9" t="s">
        <v>50</v>
      </c>
      <c r="E76" s="36"/>
      <c r="F76" s="114" t="s">
        <v>51</v>
      </c>
      <c r="G76" s="49" t="s">
        <v>50</v>
      </c>
      <c r="H76" s="36"/>
      <c r="I76" s="36"/>
      <c r="J76" s="115" t="s">
        <v>51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2" t="s">
        <v>102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26.25" customHeight="1">
      <c r="A85" s="33"/>
      <c r="B85" s="34"/>
      <c r="C85" s="33"/>
      <c r="D85" s="33"/>
      <c r="E85" s="258" t="str">
        <f>E7</f>
        <v>STAVEBNÉ ÚPRAVY KULTÚRNY DOM s.č. 237 so zmenou účelu prístavby KD na Materskú školu - prístavba, II. etapa</v>
      </c>
      <c r="F85" s="259"/>
      <c r="G85" s="259"/>
      <c r="H85" s="259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100</v>
      </c>
      <c r="D86" s="33"/>
      <c r="E86" s="33"/>
      <c r="F86" s="33"/>
      <c r="G86" s="33"/>
      <c r="H86" s="33"/>
      <c r="I86" s="33"/>
      <c r="J86" s="33"/>
      <c r="K86" s="33"/>
      <c r="L86" s="46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48" t="str">
        <f>E9</f>
        <v>1-22-5 - Preloženie vodomernej šachty</v>
      </c>
      <c r="F87" s="257"/>
      <c r="G87" s="257"/>
      <c r="H87" s="257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19</v>
      </c>
      <c r="D89" s="33"/>
      <c r="E89" s="33"/>
      <c r="F89" s="26" t="str">
        <f>F12</f>
        <v>KN-C 901, 902/1,2, k.ú. Vavrišovo</v>
      </c>
      <c r="G89" s="33"/>
      <c r="H89" s="33"/>
      <c r="I89" s="28" t="s">
        <v>21</v>
      </c>
      <c r="J89" s="59" t="str">
        <f>IF(J12="","",J12)</f>
        <v>19. 1. 2022</v>
      </c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2" customHeight="1">
      <c r="A91" s="33"/>
      <c r="B91" s="34"/>
      <c r="C91" s="28" t="s">
        <v>23</v>
      </c>
      <c r="D91" s="33"/>
      <c r="E91" s="33"/>
      <c r="F91" s="26" t="str">
        <f>E15</f>
        <v>Obec Vavrišovo</v>
      </c>
      <c r="G91" s="33"/>
      <c r="H91" s="33"/>
      <c r="I91" s="28" t="s">
        <v>29</v>
      </c>
      <c r="J91" s="31" t="str">
        <f>E21</f>
        <v>Ing. Bartková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8" t="s">
        <v>27</v>
      </c>
      <c r="D92" s="33"/>
      <c r="E92" s="33"/>
      <c r="F92" s="26" t="str">
        <f>IF(E18="","",E18)</f>
        <v>Vyplň údaj</v>
      </c>
      <c r="G92" s="33"/>
      <c r="H92" s="33"/>
      <c r="I92" s="28" t="s">
        <v>32</v>
      </c>
      <c r="J92" s="31" t="str">
        <f>E24</f>
        <v>Peter Vandriak</v>
      </c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16" t="s">
        <v>103</v>
      </c>
      <c r="D94" s="108"/>
      <c r="E94" s="108"/>
      <c r="F94" s="108"/>
      <c r="G94" s="108"/>
      <c r="H94" s="108"/>
      <c r="I94" s="108"/>
      <c r="J94" s="117" t="s">
        <v>104</v>
      </c>
      <c r="K94" s="108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18" t="s">
        <v>105</v>
      </c>
      <c r="D96" s="33"/>
      <c r="E96" s="33"/>
      <c r="F96" s="33"/>
      <c r="G96" s="33"/>
      <c r="H96" s="33"/>
      <c r="I96" s="33"/>
      <c r="J96" s="75">
        <f>J121</f>
        <v>0</v>
      </c>
      <c r="K96" s="3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106</v>
      </c>
    </row>
    <row r="97" spans="1:31" s="9" customFormat="1" ht="24.95" customHeight="1">
      <c r="B97" s="119"/>
      <c r="D97" s="120" t="s">
        <v>107</v>
      </c>
      <c r="E97" s="121"/>
      <c r="F97" s="121"/>
      <c r="G97" s="121"/>
      <c r="H97" s="121"/>
      <c r="I97" s="121"/>
      <c r="J97" s="122">
        <f>J122</f>
        <v>0</v>
      </c>
      <c r="L97" s="119"/>
    </row>
    <row r="98" spans="1:31" s="10" customFormat="1" ht="19.899999999999999" customHeight="1">
      <c r="B98" s="123"/>
      <c r="D98" s="124" t="s">
        <v>108</v>
      </c>
      <c r="E98" s="125"/>
      <c r="F98" s="125"/>
      <c r="G98" s="125"/>
      <c r="H98" s="125"/>
      <c r="I98" s="125"/>
      <c r="J98" s="126">
        <f>J123</f>
        <v>0</v>
      </c>
      <c r="L98" s="123"/>
    </row>
    <row r="99" spans="1:31" s="10" customFormat="1" ht="19.899999999999999" customHeight="1">
      <c r="B99" s="123"/>
      <c r="D99" s="124" t="s">
        <v>111</v>
      </c>
      <c r="E99" s="125"/>
      <c r="F99" s="125"/>
      <c r="G99" s="125"/>
      <c r="H99" s="125"/>
      <c r="I99" s="125"/>
      <c r="J99" s="126">
        <f>J138</f>
        <v>0</v>
      </c>
      <c r="L99" s="123"/>
    </row>
    <row r="100" spans="1:31" s="10" customFormat="1" ht="19.899999999999999" customHeight="1">
      <c r="B100" s="123"/>
      <c r="D100" s="124" t="s">
        <v>1173</v>
      </c>
      <c r="E100" s="125"/>
      <c r="F100" s="125"/>
      <c r="G100" s="125"/>
      <c r="H100" s="125"/>
      <c r="I100" s="125"/>
      <c r="J100" s="126">
        <f>J143</f>
        <v>0</v>
      </c>
      <c r="L100" s="123"/>
    </row>
    <row r="101" spans="1:31" s="10" customFormat="1" ht="19.899999999999999" customHeight="1">
      <c r="B101" s="123"/>
      <c r="D101" s="124" t="s">
        <v>114</v>
      </c>
      <c r="E101" s="125"/>
      <c r="F101" s="125"/>
      <c r="G101" s="125"/>
      <c r="H101" s="125"/>
      <c r="I101" s="125"/>
      <c r="J101" s="126">
        <f>J160</f>
        <v>0</v>
      </c>
      <c r="L101" s="123"/>
    </row>
    <row r="102" spans="1:31" s="2" customFormat="1" ht="21.75" customHeight="1">
      <c r="A102" s="33"/>
      <c r="B102" s="34"/>
      <c r="C102" s="33"/>
      <c r="D102" s="33"/>
      <c r="E102" s="33"/>
      <c r="F102" s="33"/>
      <c r="G102" s="33"/>
      <c r="H102" s="33"/>
      <c r="I102" s="33"/>
      <c r="J102" s="33"/>
      <c r="K102" s="33"/>
      <c r="L102" s="46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31" s="2" customFormat="1" ht="6.95" customHeight="1">
      <c r="A103" s="33"/>
      <c r="B103" s="51"/>
      <c r="C103" s="52"/>
      <c r="D103" s="52"/>
      <c r="E103" s="52"/>
      <c r="F103" s="52"/>
      <c r="G103" s="52"/>
      <c r="H103" s="52"/>
      <c r="I103" s="52"/>
      <c r="J103" s="52"/>
      <c r="K103" s="52"/>
      <c r="L103" s="46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7" spans="1:31" s="2" customFormat="1" ht="6.95" customHeight="1">
      <c r="A107" s="33"/>
      <c r="B107" s="53"/>
      <c r="C107" s="54"/>
      <c r="D107" s="54"/>
      <c r="E107" s="54"/>
      <c r="F107" s="54"/>
      <c r="G107" s="54"/>
      <c r="H107" s="54"/>
      <c r="I107" s="54"/>
      <c r="J107" s="54"/>
      <c r="K107" s="54"/>
      <c r="L107" s="46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24.95" customHeight="1">
      <c r="A108" s="33"/>
      <c r="B108" s="34"/>
      <c r="C108" s="22" t="s">
        <v>123</v>
      </c>
      <c r="D108" s="33"/>
      <c r="E108" s="33"/>
      <c r="F108" s="33"/>
      <c r="G108" s="33"/>
      <c r="H108" s="33"/>
      <c r="I108" s="33"/>
      <c r="J108" s="33"/>
      <c r="K108" s="33"/>
      <c r="L108" s="46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6.95" customHeight="1">
      <c r="A109" s="33"/>
      <c r="B109" s="34"/>
      <c r="C109" s="33"/>
      <c r="D109" s="33"/>
      <c r="E109" s="33"/>
      <c r="F109" s="33"/>
      <c r="G109" s="33"/>
      <c r="H109" s="33"/>
      <c r="I109" s="33"/>
      <c r="J109" s="33"/>
      <c r="K109" s="33"/>
      <c r="L109" s="46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2" customHeight="1">
      <c r="A110" s="33"/>
      <c r="B110" s="34"/>
      <c r="C110" s="28" t="s">
        <v>15</v>
      </c>
      <c r="D110" s="33"/>
      <c r="E110" s="33"/>
      <c r="F110" s="33"/>
      <c r="G110" s="33"/>
      <c r="H110" s="33"/>
      <c r="I110" s="33"/>
      <c r="J110" s="33"/>
      <c r="K110" s="33"/>
      <c r="L110" s="46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26.25" customHeight="1">
      <c r="A111" s="33"/>
      <c r="B111" s="34"/>
      <c r="C111" s="33"/>
      <c r="D111" s="33"/>
      <c r="E111" s="258" t="str">
        <f>E7</f>
        <v>STAVEBNÉ ÚPRAVY KULTÚRNY DOM s.č. 237 so zmenou účelu prístavby KD na Materskú školu - prístavba, II. etapa</v>
      </c>
      <c r="F111" s="259"/>
      <c r="G111" s="259"/>
      <c r="H111" s="259"/>
      <c r="I111" s="33"/>
      <c r="J111" s="33"/>
      <c r="K111" s="33"/>
      <c r="L111" s="46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100</v>
      </c>
      <c r="D112" s="33"/>
      <c r="E112" s="33"/>
      <c r="F112" s="33"/>
      <c r="G112" s="33"/>
      <c r="H112" s="33"/>
      <c r="I112" s="33"/>
      <c r="J112" s="33"/>
      <c r="K112" s="33"/>
      <c r="L112" s="46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16.5" customHeight="1">
      <c r="A113" s="33"/>
      <c r="B113" s="34"/>
      <c r="C113" s="33"/>
      <c r="D113" s="33"/>
      <c r="E113" s="248" t="str">
        <f>E9</f>
        <v>1-22-5 - Preloženie vodomernej šachty</v>
      </c>
      <c r="F113" s="257"/>
      <c r="G113" s="257"/>
      <c r="H113" s="257"/>
      <c r="I113" s="33"/>
      <c r="J113" s="33"/>
      <c r="K113" s="33"/>
      <c r="L113" s="46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6.95" customHeight="1">
      <c r="A114" s="33"/>
      <c r="B114" s="34"/>
      <c r="C114" s="33"/>
      <c r="D114" s="33"/>
      <c r="E114" s="33"/>
      <c r="F114" s="33"/>
      <c r="G114" s="33"/>
      <c r="H114" s="33"/>
      <c r="I114" s="33"/>
      <c r="J114" s="33"/>
      <c r="K114" s="33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2" customHeight="1">
      <c r="A115" s="33"/>
      <c r="B115" s="34"/>
      <c r="C115" s="28" t="s">
        <v>19</v>
      </c>
      <c r="D115" s="33"/>
      <c r="E115" s="33"/>
      <c r="F115" s="26" t="str">
        <f>F12</f>
        <v>KN-C 901, 902/1,2, k.ú. Vavrišovo</v>
      </c>
      <c r="G115" s="33"/>
      <c r="H115" s="33"/>
      <c r="I115" s="28" t="s">
        <v>21</v>
      </c>
      <c r="J115" s="59" t="str">
        <f>IF(J12="","",J12)</f>
        <v>19. 1. 2022</v>
      </c>
      <c r="K115" s="33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6.95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5.2" customHeight="1">
      <c r="A117" s="33"/>
      <c r="B117" s="34"/>
      <c r="C117" s="28" t="s">
        <v>23</v>
      </c>
      <c r="D117" s="33"/>
      <c r="E117" s="33"/>
      <c r="F117" s="26" t="str">
        <f>E15</f>
        <v>Obec Vavrišovo</v>
      </c>
      <c r="G117" s="33"/>
      <c r="H117" s="33"/>
      <c r="I117" s="28" t="s">
        <v>29</v>
      </c>
      <c r="J117" s="31" t="str">
        <f>E21</f>
        <v>Ing. Bartková</v>
      </c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15.2" customHeight="1">
      <c r="A118" s="33"/>
      <c r="B118" s="34"/>
      <c r="C118" s="28" t="s">
        <v>27</v>
      </c>
      <c r="D118" s="33"/>
      <c r="E118" s="33"/>
      <c r="F118" s="26" t="str">
        <f>IF(E18="","",E18)</f>
        <v>Vyplň údaj</v>
      </c>
      <c r="G118" s="33"/>
      <c r="H118" s="33"/>
      <c r="I118" s="28" t="s">
        <v>32</v>
      </c>
      <c r="J118" s="31" t="str">
        <f>E24</f>
        <v>Peter Vandriak</v>
      </c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10.35" customHeight="1">
      <c r="A119" s="33"/>
      <c r="B119" s="34"/>
      <c r="C119" s="33"/>
      <c r="D119" s="33"/>
      <c r="E119" s="33"/>
      <c r="F119" s="33"/>
      <c r="G119" s="33"/>
      <c r="H119" s="33"/>
      <c r="I119" s="33"/>
      <c r="J119" s="33"/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11" customFormat="1" ht="29.25" customHeight="1">
      <c r="A120" s="127"/>
      <c r="B120" s="128"/>
      <c r="C120" s="129" t="s">
        <v>124</v>
      </c>
      <c r="D120" s="130" t="s">
        <v>60</v>
      </c>
      <c r="E120" s="130" t="s">
        <v>56</v>
      </c>
      <c r="F120" s="130" t="s">
        <v>57</v>
      </c>
      <c r="G120" s="130" t="s">
        <v>125</v>
      </c>
      <c r="H120" s="130" t="s">
        <v>126</v>
      </c>
      <c r="I120" s="130" t="s">
        <v>127</v>
      </c>
      <c r="J120" s="131" t="s">
        <v>104</v>
      </c>
      <c r="K120" s="132" t="s">
        <v>128</v>
      </c>
      <c r="L120" s="133"/>
      <c r="M120" s="66" t="s">
        <v>1</v>
      </c>
      <c r="N120" s="67" t="s">
        <v>39</v>
      </c>
      <c r="O120" s="67" t="s">
        <v>129</v>
      </c>
      <c r="P120" s="67" t="s">
        <v>130</v>
      </c>
      <c r="Q120" s="67" t="s">
        <v>131</v>
      </c>
      <c r="R120" s="67" t="s">
        <v>132</v>
      </c>
      <c r="S120" s="67" t="s">
        <v>133</v>
      </c>
      <c r="T120" s="68" t="s">
        <v>134</v>
      </c>
      <c r="U120" s="127"/>
      <c r="V120" s="127"/>
      <c r="W120" s="127"/>
      <c r="X120" s="127"/>
      <c r="Y120" s="127"/>
      <c r="Z120" s="127"/>
      <c r="AA120" s="127"/>
      <c r="AB120" s="127"/>
      <c r="AC120" s="127"/>
      <c r="AD120" s="127"/>
      <c r="AE120" s="127"/>
    </row>
    <row r="121" spans="1:65" s="2" customFormat="1" ht="22.9" customHeight="1">
      <c r="A121" s="33"/>
      <c r="B121" s="34"/>
      <c r="C121" s="73" t="s">
        <v>105</v>
      </c>
      <c r="D121" s="33"/>
      <c r="E121" s="33"/>
      <c r="F121" s="33"/>
      <c r="G121" s="33"/>
      <c r="H121" s="33"/>
      <c r="I121" s="33"/>
      <c r="J121" s="134">
        <f>BK121</f>
        <v>0</v>
      </c>
      <c r="K121" s="33"/>
      <c r="L121" s="34"/>
      <c r="M121" s="69"/>
      <c r="N121" s="60"/>
      <c r="O121" s="70"/>
      <c r="P121" s="135">
        <f>P122</f>
        <v>0</v>
      </c>
      <c r="Q121" s="70"/>
      <c r="R121" s="135">
        <f>R122</f>
        <v>7.1816754000000005</v>
      </c>
      <c r="S121" s="70"/>
      <c r="T121" s="136">
        <f>T122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T121" s="18" t="s">
        <v>74</v>
      </c>
      <c r="AU121" s="18" t="s">
        <v>106</v>
      </c>
      <c r="BK121" s="137">
        <f>BK122</f>
        <v>0</v>
      </c>
    </row>
    <row r="122" spans="1:65" s="12" customFormat="1" ht="25.9" customHeight="1">
      <c r="B122" s="138"/>
      <c r="D122" s="139" t="s">
        <v>74</v>
      </c>
      <c r="E122" s="140" t="s">
        <v>135</v>
      </c>
      <c r="F122" s="140" t="s">
        <v>136</v>
      </c>
      <c r="I122" s="141"/>
      <c r="J122" s="142">
        <f>BK122</f>
        <v>0</v>
      </c>
      <c r="L122" s="138"/>
      <c r="M122" s="143"/>
      <c r="N122" s="144"/>
      <c r="O122" s="144"/>
      <c r="P122" s="145">
        <f>P123+P138+P143+P160</f>
        <v>0</v>
      </c>
      <c r="Q122" s="144"/>
      <c r="R122" s="145">
        <f>R123+R138+R143+R160</f>
        <v>7.1816754000000005</v>
      </c>
      <c r="S122" s="144"/>
      <c r="T122" s="146">
        <f>T123+T138+T143+T160</f>
        <v>0</v>
      </c>
      <c r="AR122" s="139" t="s">
        <v>82</v>
      </c>
      <c r="AT122" s="147" t="s">
        <v>74</v>
      </c>
      <c r="AU122" s="147" t="s">
        <v>75</v>
      </c>
      <c r="AY122" s="139" t="s">
        <v>137</v>
      </c>
      <c r="BK122" s="148">
        <f>BK123+BK138+BK143+BK160</f>
        <v>0</v>
      </c>
    </row>
    <row r="123" spans="1:65" s="12" customFormat="1" ht="22.9" customHeight="1">
      <c r="B123" s="138"/>
      <c r="D123" s="139" t="s">
        <v>74</v>
      </c>
      <c r="E123" s="149" t="s">
        <v>82</v>
      </c>
      <c r="F123" s="149" t="s">
        <v>138</v>
      </c>
      <c r="I123" s="141"/>
      <c r="J123" s="150">
        <f>BK123</f>
        <v>0</v>
      </c>
      <c r="L123" s="138"/>
      <c r="M123" s="143"/>
      <c r="N123" s="144"/>
      <c r="O123" s="144"/>
      <c r="P123" s="145">
        <f>SUM(P124:P137)</f>
        <v>0</v>
      </c>
      <c r="Q123" s="144"/>
      <c r="R123" s="145">
        <f>SUM(R124:R137)</f>
        <v>0</v>
      </c>
      <c r="S123" s="144"/>
      <c r="T123" s="146">
        <f>SUM(T124:T137)</f>
        <v>0</v>
      </c>
      <c r="AR123" s="139" t="s">
        <v>82</v>
      </c>
      <c r="AT123" s="147" t="s">
        <v>74</v>
      </c>
      <c r="AU123" s="147" t="s">
        <v>82</v>
      </c>
      <c r="AY123" s="139" t="s">
        <v>137</v>
      </c>
      <c r="BK123" s="148">
        <f>SUM(BK124:BK137)</f>
        <v>0</v>
      </c>
    </row>
    <row r="124" spans="1:65" s="2" customFormat="1" ht="21.75" customHeight="1">
      <c r="A124" s="33"/>
      <c r="B124" s="151"/>
      <c r="C124" s="152" t="s">
        <v>210</v>
      </c>
      <c r="D124" s="152" t="s">
        <v>140</v>
      </c>
      <c r="E124" s="153" t="s">
        <v>1174</v>
      </c>
      <c r="F124" s="154" t="s">
        <v>1175</v>
      </c>
      <c r="G124" s="155" t="s">
        <v>143</v>
      </c>
      <c r="H124" s="156">
        <v>10.725</v>
      </c>
      <c r="I124" s="157"/>
      <c r="J124" s="158">
        <f>ROUND(I124*H124,2)</f>
        <v>0</v>
      </c>
      <c r="K124" s="159"/>
      <c r="L124" s="34"/>
      <c r="M124" s="160" t="s">
        <v>1</v>
      </c>
      <c r="N124" s="161" t="s">
        <v>41</v>
      </c>
      <c r="O124" s="62"/>
      <c r="P124" s="162">
        <f>O124*H124</f>
        <v>0</v>
      </c>
      <c r="Q124" s="162">
        <v>0</v>
      </c>
      <c r="R124" s="162">
        <f>Q124*H124</f>
        <v>0</v>
      </c>
      <c r="S124" s="162">
        <v>0</v>
      </c>
      <c r="T124" s="163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64" t="s">
        <v>144</v>
      </c>
      <c r="AT124" s="164" t="s">
        <v>140</v>
      </c>
      <c r="AU124" s="164" t="s">
        <v>145</v>
      </c>
      <c r="AY124" s="18" t="s">
        <v>137</v>
      </c>
      <c r="BE124" s="165">
        <f>IF(N124="základná",J124,0)</f>
        <v>0</v>
      </c>
      <c r="BF124" s="165">
        <f>IF(N124="znížená",J124,0)</f>
        <v>0</v>
      </c>
      <c r="BG124" s="165">
        <f>IF(N124="zákl. prenesená",J124,0)</f>
        <v>0</v>
      </c>
      <c r="BH124" s="165">
        <f>IF(N124="zníž. prenesená",J124,0)</f>
        <v>0</v>
      </c>
      <c r="BI124" s="165">
        <f>IF(N124="nulová",J124,0)</f>
        <v>0</v>
      </c>
      <c r="BJ124" s="18" t="s">
        <v>145</v>
      </c>
      <c r="BK124" s="165">
        <f>ROUND(I124*H124,2)</f>
        <v>0</v>
      </c>
      <c r="BL124" s="18" t="s">
        <v>144</v>
      </c>
      <c r="BM124" s="164" t="s">
        <v>1176</v>
      </c>
    </row>
    <row r="125" spans="1:65" s="15" customFormat="1">
      <c r="B125" s="183"/>
      <c r="D125" s="167" t="s">
        <v>147</v>
      </c>
      <c r="E125" s="184" t="s">
        <v>1</v>
      </c>
      <c r="F125" s="185" t="s">
        <v>1177</v>
      </c>
      <c r="H125" s="184" t="s">
        <v>1</v>
      </c>
      <c r="I125" s="186"/>
      <c r="L125" s="183"/>
      <c r="M125" s="187"/>
      <c r="N125" s="188"/>
      <c r="O125" s="188"/>
      <c r="P125" s="188"/>
      <c r="Q125" s="188"/>
      <c r="R125" s="188"/>
      <c r="S125" s="188"/>
      <c r="T125" s="189"/>
      <c r="AT125" s="184" t="s">
        <v>147</v>
      </c>
      <c r="AU125" s="184" t="s">
        <v>145</v>
      </c>
      <c r="AV125" s="15" t="s">
        <v>82</v>
      </c>
      <c r="AW125" s="15" t="s">
        <v>31</v>
      </c>
      <c r="AX125" s="15" t="s">
        <v>75</v>
      </c>
      <c r="AY125" s="184" t="s">
        <v>137</v>
      </c>
    </row>
    <row r="126" spans="1:65" s="13" customFormat="1">
      <c r="B126" s="166"/>
      <c r="D126" s="167" t="s">
        <v>147</v>
      </c>
      <c r="E126" s="168" t="s">
        <v>1</v>
      </c>
      <c r="F126" s="169" t="s">
        <v>1178</v>
      </c>
      <c r="H126" s="170">
        <v>10.725</v>
      </c>
      <c r="I126" s="171"/>
      <c r="L126" s="166"/>
      <c r="M126" s="172"/>
      <c r="N126" s="173"/>
      <c r="O126" s="173"/>
      <c r="P126" s="173"/>
      <c r="Q126" s="173"/>
      <c r="R126" s="173"/>
      <c r="S126" s="173"/>
      <c r="T126" s="174"/>
      <c r="AT126" s="168" t="s">
        <v>147</v>
      </c>
      <c r="AU126" s="168" t="s">
        <v>145</v>
      </c>
      <c r="AV126" s="13" t="s">
        <v>145</v>
      </c>
      <c r="AW126" s="13" t="s">
        <v>31</v>
      </c>
      <c r="AX126" s="13" t="s">
        <v>75</v>
      </c>
      <c r="AY126" s="168" t="s">
        <v>137</v>
      </c>
    </row>
    <row r="127" spans="1:65" s="14" customFormat="1">
      <c r="B127" s="175"/>
      <c r="D127" s="167" t="s">
        <v>147</v>
      </c>
      <c r="E127" s="176" t="s">
        <v>1</v>
      </c>
      <c r="F127" s="177" t="s">
        <v>149</v>
      </c>
      <c r="H127" s="178">
        <v>10.725</v>
      </c>
      <c r="I127" s="179"/>
      <c r="L127" s="175"/>
      <c r="M127" s="180"/>
      <c r="N127" s="181"/>
      <c r="O127" s="181"/>
      <c r="P127" s="181"/>
      <c r="Q127" s="181"/>
      <c r="R127" s="181"/>
      <c r="S127" s="181"/>
      <c r="T127" s="182"/>
      <c r="AT127" s="176" t="s">
        <v>147</v>
      </c>
      <c r="AU127" s="176" t="s">
        <v>145</v>
      </c>
      <c r="AV127" s="14" t="s">
        <v>144</v>
      </c>
      <c r="AW127" s="14" t="s">
        <v>31</v>
      </c>
      <c r="AX127" s="14" t="s">
        <v>82</v>
      </c>
      <c r="AY127" s="176" t="s">
        <v>137</v>
      </c>
    </row>
    <row r="128" spans="1:65" s="2" customFormat="1" ht="24.2" customHeight="1">
      <c r="A128" s="33"/>
      <c r="B128" s="151"/>
      <c r="C128" s="152" t="s">
        <v>144</v>
      </c>
      <c r="D128" s="152" t="s">
        <v>140</v>
      </c>
      <c r="E128" s="153" t="s">
        <v>1179</v>
      </c>
      <c r="F128" s="154" t="s">
        <v>1180</v>
      </c>
      <c r="G128" s="155" t="s">
        <v>143</v>
      </c>
      <c r="H128" s="156">
        <v>10.725</v>
      </c>
      <c r="I128" s="157"/>
      <c r="J128" s="158">
        <f>ROUND(I128*H128,2)</f>
        <v>0</v>
      </c>
      <c r="K128" s="159"/>
      <c r="L128" s="34"/>
      <c r="M128" s="160" t="s">
        <v>1</v>
      </c>
      <c r="N128" s="161" t="s">
        <v>41</v>
      </c>
      <c r="O128" s="62"/>
      <c r="P128" s="162">
        <f>O128*H128</f>
        <v>0</v>
      </c>
      <c r="Q128" s="162">
        <v>0</v>
      </c>
      <c r="R128" s="162">
        <f>Q128*H128</f>
        <v>0</v>
      </c>
      <c r="S128" s="162">
        <v>0</v>
      </c>
      <c r="T128" s="163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4" t="s">
        <v>144</v>
      </c>
      <c r="AT128" s="164" t="s">
        <v>140</v>
      </c>
      <c r="AU128" s="164" t="s">
        <v>145</v>
      </c>
      <c r="AY128" s="18" t="s">
        <v>137</v>
      </c>
      <c r="BE128" s="165">
        <f>IF(N128="základná",J128,0)</f>
        <v>0</v>
      </c>
      <c r="BF128" s="165">
        <f>IF(N128="znížená",J128,0)</f>
        <v>0</v>
      </c>
      <c r="BG128" s="165">
        <f>IF(N128="zákl. prenesená",J128,0)</f>
        <v>0</v>
      </c>
      <c r="BH128" s="165">
        <f>IF(N128="zníž. prenesená",J128,0)</f>
        <v>0</v>
      </c>
      <c r="BI128" s="165">
        <f>IF(N128="nulová",J128,0)</f>
        <v>0</v>
      </c>
      <c r="BJ128" s="18" t="s">
        <v>145</v>
      </c>
      <c r="BK128" s="165">
        <f>ROUND(I128*H128,2)</f>
        <v>0</v>
      </c>
      <c r="BL128" s="18" t="s">
        <v>144</v>
      </c>
      <c r="BM128" s="164" t="s">
        <v>1181</v>
      </c>
    </row>
    <row r="129" spans="1:65" s="2" customFormat="1" ht="33" customHeight="1">
      <c r="A129" s="33"/>
      <c r="B129" s="151"/>
      <c r="C129" s="152" t="s">
        <v>586</v>
      </c>
      <c r="D129" s="152" t="s">
        <v>140</v>
      </c>
      <c r="E129" s="153" t="s">
        <v>157</v>
      </c>
      <c r="F129" s="154" t="s">
        <v>158</v>
      </c>
      <c r="G129" s="155" t="s">
        <v>143</v>
      </c>
      <c r="H129" s="156">
        <v>10.725</v>
      </c>
      <c r="I129" s="157"/>
      <c r="J129" s="158">
        <f>ROUND(I129*H129,2)</f>
        <v>0</v>
      </c>
      <c r="K129" s="159"/>
      <c r="L129" s="34"/>
      <c r="M129" s="160" t="s">
        <v>1</v>
      </c>
      <c r="N129" s="161" t="s">
        <v>41</v>
      </c>
      <c r="O129" s="62"/>
      <c r="P129" s="162">
        <f>O129*H129</f>
        <v>0</v>
      </c>
      <c r="Q129" s="162">
        <v>0</v>
      </c>
      <c r="R129" s="162">
        <f>Q129*H129</f>
        <v>0</v>
      </c>
      <c r="S129" s="162">
        <v>0</v>
      </c>
      <c r="T129" s="163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4" t="s">
        <v>144</v>
      </c>
      <c r="AT129" s="164" t="s">
        <v>140</v>
      </c>
      <c r="AU129" s="164" t="s">
        <v>145</v>
      </c>
      <c r="AY129" s="18" t="s">
        <v>137</v>
      </c>
      <c r="BE129" s="165">
        <f>IF(N129="základná",J129,0)</f>
        <v>0</v>
      </c>
      <c r="BF129" s="165">
        <f>IF(N129="znížená",J129,0)</f>
        <v>0</v>
      </c>
      <c r="BG129" s="165">
        <f>IF(N129="zákl. prenesená",J129,0)</f>
        <v>0</v>
      </c>
      <c r="BH129" s="165">
        <f>IF(N129="zníž. prenesená",J129,0)</f>
        <v>0</v>
      </c>
      <c r="BI129" s="165">
        <f>IF(N129="nulová",J129,0)</f>
        <v>0</v>
      </c>
      <c r="BJ129" s="18" t="s">
        <v>145</v>
      </c>
      <c r="BK129" s="165">
        <f>ROUND(I129*H129,2)</f>
        <v>0</v>
      </c>
      <c r="BL129" s="18" t="s">
        <v>144</v>
      </c>
      <c r="BM129" s="164" t="s">
        <v>1182</v>
      </c>
    </row>
    <row r="130" spans="1:65" s="15" customFormat="1">
      <c r="B130" s="183"/>
      <c r="D130" s="167" t="s">
        <v>147</v>
      </c>
      <c r="E130" s="184" t="s">
        <v>1</v>
      </c>
      <c r="F130" s="185" t="s">
        <v>1183</v>
      </c>
      <c r="H130" s="184" t="s">
        <v>1</v>
      </c>
      <c r="I130" s="186"/>
      <c r="L130" s="183"/>
      <c r="M130" s="187"/>
      <c r="N130" s="188"/>
      <c r="O130" s="188"/>
      <c r="P130" s="188"/>
      <c r="Q130" s="188"/>
      <c r="R130" s="188"/>
      <c r="S130" s="188"/>
      <c r="T130" s="189"/>
      <c r="AT130" s="184" t="s">
        <v>147</v>
      </c>
      <c r="AU130" s="184" t="s">
        <v>145</v>
      </c>
      <c r="AV130" s="15" t="s">
        <v>82</v>
      </c>
      <c r="AW130" s="15" t="s">
        <v>31</v>
      </c>
      <c r="AX130" s="15" t="s">
        <v>75</v>
      </c>
      <c r="AY130" s="184" t="s">
        <v>137</v>
      </c>
    </row>
    <row r="131" spans="1:65" s="13" customFormat="1">
      <c r="B131" s="166"/>
      <c r="D131" s="167" t="s">
        <v>147</v>
      </c>
      <c r="E131" s="168" t="s">
        <v>1</v>
      </c>
      <c r="F131" s="169" t="s">
        <v>1184</v>
      </c>
      <c r="H131" s="170">
        <v>10.725</v>
      </c>
      <c r="I131" s="171"/>
      <c r="L131" s="166"/>
      <c r="M131" s="172"/>
      <c r="N131" s="173"/>
      <c r="O131" s="173"/>
      <c r="P131" s="173"/>
      <c r="Q131" s="173"/>
      <c r="R131" s="173"/>
      <c r="S131" s="173"/>
      <c r="T131" s="174"/>
      <c r="AT131" s="168" t="s">
        <v>147</v>
      </c>
      <c r="AU131" s="168" t="s">
        <v>145</v>
      </c>
      <c r="AV131" s="13" t="s">
        <v>145</v>
      </c>
      <c r="AW131" s="13" t="s">
        <v>31</v>
      </c>
      <c r="AX131" s="13" t="s">
        <v>75</v>
      </c>
      <c r="AY131" s="168" t="s">
        <v>137</v>
      </c>
    </row>
    <row r="132" spans="1:65" s="14" customFormat="1">
      <c r="B132" s="175"/>
      <c r="D132" s="167" t="s">
        <v>147</v>
      </c>
      <c r="E132" s="176" t="s">
        <v>1</v>
      </c>
      <c r="F132" s="177" t="s">
        <v>149</v>
      </c>
      <c r="H132" s="178">
        <v>10.725</v>
      </c>
      <c r="I132" s="179"/>
      <c r="L132" s="175"/>
      <c r="M132" s="180"/>
      <c r="N132" s="181"/>
      <c r="O132" s="181"/>
      <c r="P132" s="181"/>
      <c r="Q132" s="181"/>
      <c r="R132" s="181"/>
      <c r="S132" s="181"/>
      <c r="T132" s="182"/>
      <c r="AT132" s="176" t="s">
        <v>147</v>
      </c>
      <c r="AU132" s="176" t="s">
        <v>145</v>
      </c>
      <c r="AV132" s="14" t="s">
        <v>144</v>
      </c>
      <c r="AW132" s="14" t="s">
        <v>31</v>
      </c>
      <c r="AX132" s="14" t="s">
        <v>82</v>
      </c>
      <c r="AY132" s="176" t="s">
        <v>137</v>
      </c>
    </row>
    <row r="133" spans="1:65" s="2" customFormat="1" ht="37.9" customHeight="1">
      <c r="A133" s="33"/>
      <c r="B133" s="151"/>
      <c r="C133" s="152" t="s">
        <v>265</v>
      </c>
      <c r="D133" s="152" t="s">
        <v>140</v>
      </c>
      <c r="E133" s="153" t="s">
        <v>162</v>
      </c>
      <c r="F133" s="154" t="s">
        <v>163</v>
      </c>
      <c r="G133" s="155" t="s">
        <v>143</v>
      </c>
      <c r="H133" s="156">
        <v>32.174999999999997</v>
      </c>
      <c r="I133" s="157"/>
      <c r="J133" s="158">
        <f>ROUND(I133*H133,2)</f>
        <v>0</v>
      </c>
      <c r="K133" s="159"/>
      <c r="L133" s="34"/>
      <c r="M133" s="160" t="s">
        <v>1</v>
      </c>
      <c r="N133" s="161" t="s">
        <v>41</v>
      </c>
      <c r="O133" s="62"/>
      <c r="P133" s="162">
        <f>O133*H133</f>
        <v>0</v>
      </c>
      <c r="Q133" s="162">
        <v>0</v>
      </c>
      <c r="R133" s="162">
        <f>Q133*H133</f>
        <v>0</v>
      </c>
      <c r="S133" s="162">
        <v>0</v>
      </c>
      <c r="T133" s="163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4" t="s">
        <v>144</v>
      </c>
      <c r="AT133" s="164" t="s">
        <v>140</v>
      </c>
      <c r="AU133" s="164" t="s">
        <v>145</v>
      </c>
      <c r="AY133" s="18" t="s">
        <v>137</v>
      </c>
      <c r="BE133" s="165">
        <f>IF(N133="základná",J133,0)</f>
        <v>0</v>
      </c>
      <c r="BF133" s="165">
        <f>IF(N133="znížená",J133,0)</f>
        <v>0</v>
      </c>
      <c r="BG133" s="165">
        <f>IF(N133="zákl. prenesená",J133,0)</f>
        <v>0</v>
      </c>
      <c r="BH133" s="165">
        <f>IF(N133="zníž. prenesená",J133,0)</f>
        <v>0</v>
      </c>
      <c r="BI133" s="165">
        <f>IF(N133="nulová",J133,0)</f>
        <v>0</v>
      </c>
      <c r="BJ133" s="18" t="s">
        <v>145</v>
      </c>
      <c r="BK133" s="165">
        <f>ROUND(I133*H133,2)</f>
        <v>0</v>
      </c>
      <c r="BL133" s="18" t="s">
        <v>144</v>
      </c>
      <c r="BM133" s="164" t="s">
        <v>1185</v>
      </c>
    </row>
    <row r="134" spans="1:65" s="13" customFormat="1">
      <c r="B134" s="166"/>
      <c r="D134" s="167" t="s">
        <v>147</v>
      </c>
      <c r="E134" s="168" t="s">
        <v>1</v>
      </c>
      <c r="F134" s="169" t="s">
        <v>1186</v>
      </c>
      <c r="H134" s="170">
        <v>32.174999999999997</v>
      </c>
      <c r="I134" s="171"/>
      <c r="L134" s="166"/>
      <c r="M134" s="172"/>
      <c r="N134" s="173"/>
      <c r="O134" s="173"/>
      <c r="P134" s="173"/>
      <c r="Q134" s="173"/>
      <c r="R134" s="173"/>
      <c r="S134" s="173"/>
      <c r="T134" s="174"/>
      <c r="AT134" s="168" t="s">
        <v>147</v>
      </c>
      <c r="AU134" s="168" t="s">
        <v>145</v>
      </c>
      <c r="AV134" s="13" t="s">
        <v>145</v>
      </c>
      <c r="AW134" s="13" t="s">
        <v>31</v>
      </c>
      <c r="AX134" s="13" t="s">
        <v>82</v>
      </c>
      <c r="AY134" s="168" t="s">
        <v>137</v>
      </c>
    </row>
    <row r="135" spans="1:65" s="2" customFormat="1" ht="16.5" customHeight="1">
      <c r="A135" s="33"/>
      <c r="B135" s="151"/>
      <c r="C135" s="152" t="s">
        <v>271</v>
      </c>
      <c r="D135" s="152" t="s">
        <v>140</v>
      </c>
      <c r="E135" s="153" t="s">
        <v>167</v>
      </c>
      <c r="F135" s="154" t="s">
        <v>168</v>
      </c>
      <c r="G135" s="155" t="s">
        <v>143</v>
      </c>
      <c r="H135" s="156">
        <v>10.725</v>
      </c>
      <c r="I135" s="157"/>
      <c r="J135" s="158">
        <f>ROUND(I135*H135,2)</f>
        <v>0</v>
      </c>
      <c r="K135" s="159"/>
      <c r="L135" s="34"/>
      <c r="M135" s="160" t="s">
        <v>1</v>
      </c>
      <c r="N135" s="161" t="s">
        <v>41</v>
      </c>
      <c r="O135" s="62"/>
      <c r="P135" s="162">
        <f>O135*H135</f>
        <v>0</v>
      </c>
      <c r="Q135" s="162">
        <v>0</v>
      </c>
      <c r="R135" s="162">
        <f>Q135*H135</f>
        <v>0</v>
      </c>
      <c r="S135" s="162">
        <v>0</v>
      </c>
      <c r="T135" s="163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4" t="s">
        <v>144</v>
      </c>
      <c r="AT135" s="164" t="s">
        <v>140</v>
      </c>
      <c r="AU135" s="164" t="s">
        <v>145</v>
      </c>
      <c r="AY135" s="18" t="s">
        <v>137</v>
      </c>
      <c r="BE135" s="165">
        <f>IF(N135="základná",J135,0)</f>
        <v>0</v>
      </c>
      <c r="BF135" s="165">
        <f>IF(N135="znížená",J135,0)</f>
        <v>0</v>
      </c>
      <c r="BG135" s="165">
        <f>IF(N135="zákl. prenesená",J135,0)</f>
        <v>0</v>
      </c>
      <c r="BH135" s="165">
        <f>IF(N135="zníž. prenesená",J135,0)</f>
        <v>0</v>
      </c>
      <c r="BI135" s="165">
        <f>IF(N135="nulová",J135,0)</f>
        <v>0</v>
      </c>
      <c r="BJ135" s="18" t="s">
        <v>145</v>
      </c>
      <c r="BK135" s="165">
        <f>ROUND(I135*H135,2)</f>
        <v>0</v>
      </c>
      <c r="BL135" s="18" t="s">
        <v>144</v>
      </c>
      <c r="BM135" s="164" t="s">
        <v>1187</v>
      </c>
    </row>
    <row r="136" spans="1:65" s="2" customFormat="1" ht="24.2" customHeight="1">
      <c r="A136" s="33"/>
      <c r="B136" s="151"/>
      <c r="C136" s="152" t="s">
        <v>275</v>
      </c>
      <c r="D136" s="152" t="s">
        <v>140</v>
      </c>
      <c r="E136" s="153" t="s">
        <v>171</v>
      </c>
      <c r="F136" s="154" t="s">
        <v>172</v>
      </c>
      <c r="G136" s="155" t="s">
        <v>173</v>
      </c>
      <c r="H136" s="156">
        <v>17.16</v>
      </c>
      <c r="I136" s="157"/>
      <c r="J136" s="158">
        <f>ROUND(I136*H136,2)</f>
        <v>0</v>
      </c>
      <c r="K136" s="159"/>
      <c r="L136" s="34"/>
      <c r="M136" s="160" t="s">
        <v>1</v>
      </c>
      <c r="N136" s="161" t="s">
        <v>41</v>
      </c>
      <c r="O136" s="62"/>
      <c r="P136" s="162">
        <f>O136*H136</f>
        <v>0</v>
      </c>
      <c r="Q136" s="162">
        <v>0</v>
      </c>
      <c r="R136" s="162">
        <f>Q136*H136</f>
        <v>0</v>
      </c>
      <c r="S136" s="162">
        <v>0</v>
      </c>
      <c r="T136" s="163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4" t="s">
        <v>144</v>
      </c>
      <c r="AT136" s="164" t="s">
        <v>140</v>
      </c>
      <c r="AU136" s="164" t="s">
        <v>145</v>
      </c>
      <c r="AY136" s="18" t="s">
        <v>137</v>
      </c>
      <c r="BE136" s="165">
        <f>IF(N136="základná",J136,0)</f>
        <v>0</v>
      </c>
      <c r="BF136" s="165">
        <f>IF(N136="znížená",J136,0)</f>
        <v>0</v>
      </c>
      <c r="BG136" s="165">
        <f>IF(N136="zákl. prenesená",J136,0)</f>
        <v>0</v>
      </c>
      <c r="BH136" s="165">
        <f>IF(N136="zníž. prenesená",J136,0)</f>
        <v>0</v>
      </c>
      <c r="BI136" s="165">
        <f>IF(N136="nulová",J136,0)</f>
        <v>0</v>
      </c>
      <c r="BJ136" s="18" t="s">
        <v>145</v>
      </c>
      <c r="BK136" s="165">
        <f>ROUND(I136*H136,2)</f>
        <v>0</v>
      </c>
      <c r="BL136" s="18" t="s">
        <v>144</v>
      </c>
      <c r="BM136" s="164" t="s">
        <v>1188</v>
      </c>
    </row>
    <row r="137" spans="1:65" s="13" customFormat="1">
      <c r="B137" s="166"/>
      <c r="D137" s="167" t="s">
        <v>147</v>
      </c>
      <c r="E137" s="168" t="s">
        <v>1</v>
      </c>
      <c r="F137" s="169" t="s">
        <v>1189</v>
      </c>
      <c r="H137" s="170">
        <v>17.16</v>
      </c>
      <c r="I137" s="171"/>
      <c r="L137" s="166"/>
      <c r="M137" s="172"/>
      <c r="N137" s="173"/>
      <c r="O137" s="173"/>
      <c r="P137" s="173"/>
      <c r="Q137" s="173"/>
      <c r="R137" s="173"/>
      <c r="S137" s="173"/>
      <c r="T137" s="174"/>
      <c r="AT137" s="168" t="s">
        <v>147</v>
      </c>
      <c r="AU137" s="168" t="s">
        <v>145</v>
      </c>
      <c r="AV137" s="13" t="s">
        <v>145</v>
      </c>
      <c r="AW137" s="13" t="s">
        <v>31</v>
      </c>
      <c r="AX137" s="13" t="s">
        <v>82</v>
      </c>
      <c r="AY137" s="168" t="s">
        <v>137</v>
      </c>
    </row>
    <row r="138" spans="1:65" s="12" customFormat="1" ht="22.9" customHeight="1">
      <c r="B138" s="138"/>
      <c r="D138" s="139" t="s">
        <v>74</v>
      </c>
      <c r="E138" s="149" t="s">
        <v>144</v>
      </c>
      <c r="F138" s="149" t="s">
        <v>241</v>
      </c>
      <c r="I138" s="141"/>
      <c r="J138" s="150">
        <f>BK138</f>
        <v>0</v>
      </c>
      <c r="L138" s="138"/>
      <c r="M138" s="143"/>
      <c r="N138" s="144"/>
      <c r="O138" s="144"/>
      <c r="P138" s="145">
        <f>SUM(P139:P142)</f>
        <v>0</v>
      </c>
      <c r="Q138" s="144"/>
      <c r="R138" s="145">
        <f>SUM(R139:R142)</f>
        <v>1.9285854</v>
      </c>
      <c r="S138" s="144"/>
      <c r="T138" s="146">
        <f>SUM(T139:T142)</f>
        <v>0</v>
      </c>
      <c r="AR138" s="139" t="s">
        <v>82</v>
      </c>
      <c r="AT138" s="147" t="s">
        <v>74</v>
      </c>
      <c r="AU138" s="147" t="s">
        <v>82</v>
      </c>
      <c r="AY138" s="139" t="s">
        <v>137</v>
      </c>
      <c r="BK138" s="148">
        <f>SUM(BK139:BK142)</f>
        <v>0</v>
      </c>
    </row>
    <row r="139" spans="1:65" s="2" customFormat="1" ht="37.9" customHeight="1">
      <c r="A139" s="33"/>
      <c r="B139" s="151"/>
      <c r="C139" s="152" t="s">
        <v>409</v>
      </c>
      <c r="D139" s="152" t="s">
        <v>140</v>
      </c>
      <c r="E139" s="153" t="s">
        <v>1190</v>
      </c>
      <c r="F139" s="154" t="s">
        <v>1191</v>
      </c>
      <c r="G139" s="155" t="s">
        <v>143</v>
      </c>
      <c r="H139" s="156">
        <v>1.02</v>
      </c>
      <c r="I139" s="157"/>
      <c r="J139" s="158">
        <f>ROUND(I139*H139,2)</f>
        <v>0</v>
      </c>
      <c r="K139" s="159"/>
      <c r="L139" s="34"/>
      <c r="M139" s="160" t="s">
        <v>1</v>
      </c>
      <c r="N139" s="161" t="s">
        <v>41</v>
      </c>
      <c r="O139" s="62"/>
      <c r="P139" s="162">
        <f>O139*H139</f>
        <v>0</v>
      </c>
      <c r="Q139" s="162">
        <v>1.8907700000000001</v>
      </c>
      <c r="R139" s="162">
        <f>Q139*H139</f>
        <v>1.9285854</v>
      </c>
      <c r="S139" s="162">
        <v>0</v>
      </c>
      <c r="T139" s="163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4" t="s">
        <v>144</v>
      </c>
      <c r="AT139" s="164" t="s">
        <v>140</v>
      </c>
      <c r="AU139" s="164" t="s">
        <v>145</v>
      </c>
      <c r="AY139" s="18" t="s">
        <v>137</v>
      </c>
      <c r="BE139" s="165">
        <f>IF(N139="základná",J139,0)</f>
        <v>0</v>
      </c>
      <c r="BF139" s="165">
        <f>IF(N139="znížená",J139,0)</f>
        <v>0</v>
      </c>
      <c r="BG139" s="165">
        <f>IF(N139="zákl. prenesená",J139,0)</f>
        <v>0</v>
      </c>
      <c r="BH139" s="165">
        <f>IF(N139="zníž. prenesená",J139,0)</f>
        <v>0</v>
      </c>
      <c r="BI139" s="165">
        <f>IF(N139="nulová",J139,0)</f>
        <v>0</v>
      </c>
      <c r="BJ139" s="18" t="s">
        <v>145</v>
      </c>
      <c r="BK139" s="165">
        <f>ROUND(I139*H139,2)</f>
        <v>0</v>
      </c>
      <c r="BL139" s="18" t="s">
        <v>144</v>
      </c>
      <c r="BM139" s="164" t="s">
        <v>1192</v>
      </c>
    </row>
    <row r="140" spans="1:65" s="15" customFormat="1">
      <c r="B140" s="183"/>
      <c r="D140" s="167" t="s">
        <v>147</v>
      </c>
      <c r="E140" s="184" t="s">
        <v>1</v>
      </c>
      <c r="F140" s="185" t="s">
        <v>1193</v>
      </c>
      <c r="H140" s="184" t="s">
        <v>1</v>
      </c>
      <c r="I140" s="186"/>
      <c r="L140" s="183"/>
      <c r="M140" s="187"/>
      <c r="N140" s="188"/>
      <c r="O140" s="188"/>
      <c r="P140" s="188"/>
      <c r="Q140" s="188"/>
      <c r="R140" s="188"/>
      <c r="S140" s="188"/>
      <c r="T140" s="189"/>
      <c r="AT140" s="184" t="s">
        <v>147</v>
      </c>
      <c r="AU140" s="184" t="s">
        <v>145</v>
      </c>
      <c r="AV140" s="15" t="s">
        <v>82</v>
      </c>
      <c r="AW140" s="15" t="s">
        <v>31</v>
      </c>
      <c r="AX140" s="15" t="s">
        <v>75</v>
      </c>
      <c r="AY140" s="184" t="s">
        <v>137</v>
      </c>
    </row>
    <row r="141" spans="1:65" s="13" customFormat="1">
      <c r="B141" s="166"/>
      <c r="D141" s="167" t="s">
        <v>147</v>
      </c>
      <c r="E141" s="168" t="s">
        <v>1</v>
      </c>
      <c r="F141" s="169" t="s">
        <v>1194</v>
      </c>
      <c r="H141" s="170">
        <v>1.02</v>
      </c>
      <c r="I141" s="171"/>
      <c r="L141" s="166"/>
      <c r="M141" s="172"/>
      <c r="N141" s="173"/>
      <c r="O141" s="173"/>
      <c r="P141" s="173"/>
      <c r="Q141" s="173"/>
      <c r="R141" s="173"/>
      <c r="S141" s="173"/>
      <c r="T141" s="174"/>
      <c r="AT141" s="168" t="s">
        <v>147</v>
      </c>
      <c r="AU141" s="168" t="s">
        <v>145</v>
      </c>
      <c r="AV141" s="13" t="s">
        <v>145</v>
      </c>
      <c r="AW141" s="13" t="s">
        <v>31</v>
      </c>
      <c r="AX141" s="13" t="s">
        <v>75</v>
      </c>
      <c r="AY141" s="168" t="s">
        <v>137</v>
      </c>
    </row>
    <row r="142" spans="1:65" s="14" customFormat="1">
      <c r="B142" s="175"/>
      <c r="D142" s="167" t="s">
        <v>147</v>
      </c>
      <c r="E142" s="176" t="s">
        <v>1</v>
      </c>
      <c r="F142" s="177" t="s">
        <v>149</v>
      </c>
      <c r="H142" s="178">
        <v>1.02</v>
      </c>
      <c r="I142" s="179"/>
      <c r="L142" s="175"/>
      <c r="M142" s="180"/>
      <c r="N142" s="181"/>
      <c r="O142" s="181"/>
      <c r="P142" s="181"/>
      <c r="Q142" s="181"/>
      <c r="R142" s="181"/>
      <c r="S142" s="181"/>
      <c r="T142" s="182"/>
      <c r="AT142" s="176" t="s">
        <v>147</v>
      </c>
      <c r="AU142" s="176" t="s">
        <v>145</v>
      </c>
      <c r="AV142" s="14" t="s">
        <v>144</v>
      </c>
      <c r="AW142" s="14" t="s">
        <v>31</v>
      </c>
      <c r="AX142" s="14" t="s">
        <v>82</v>
      </c>
      <c r="AY142" s="176" t="s">
        <v>137</v>
      </c>
    </row>
    <row r="143" spans="1:65" s="12" customFormat="1" ht="22.9" customHeight="1">
      <c r="B143" s="138"/>
      <c r="D143" s="139" t="s">
        <v>74</v>
      </c>
      <c r="E143" s="149" t="s">
        <v>184</v>
      </c>
      <c r="F143" s="149" t="s">
        <v>1195</v>
      </c>
      <c r="I143" s="141"/>
      <c r="J143" s="150">
        <f>BK143</f>
        <v>0</v>
      </c>
      <c r="L143" s="138"/>
      <c r="M143" s="143"/>
      <c r="N143" s="144"/>
      <c r="O143" s="144"/>
      <c r="P143" s="145">
        <f>SUM(P144:P159)</f>
        <v>0</v>
      </c>
      <c r="Q143" s="144"/>
      <c r="R143" s="145">
        <f>SUM(R144:R159)</f>
        <v>5.2530900000000003</v>
      </c>
      <c r="S143" s="144"/>
      <c r="T143" s="146">
        <f>SUM(T144:T159)</f>
        <v>0</v>
      </c>
      <c r="AR143" s="139" t="s">
        <v>82</v>
      </c>
      <c r="AT143" s="147" t="s">
        <v>74</v>
      </c>
      <c r="AU143" s="147" t="s">
        <v>82</v>
      </c>
      <c r="AY143" s="139" t="s">
        <v>137</v>
      </c>
      <c r="BK143" s="148">
        <f>SUM(BK144:BK159)</f>
        <v>0</v>
      </c>
    </row>
    <row r="144" spans="1:65" s="2" customFormat="1" ht="24.2" customHeight="1">
      <c r="A144" s="33"/>
      <c r="B144" s="151"/>
      <c r="C144" s="152" t="s">
        <v>7</v>
      </c>
      <c r="D144" s="152" t="s">
        <v>140</v>
      </c>
      <c r="E144" s="153" t="s">
        <v>1196</v>
      </c>
      <c r="F144" s="154" t="s">
        <v>1197</v>
      </c>
      <c r="G144" s="155" t="s">
        <v>379</v>
      </c>
      <c r="H144" s="156">
        <v>5</v>
      </c>
      <c r="I144" s="157"/>
      <c r="J144" s="158">
        <f t="shared" ref="J144:J159" si="0">ROUND(I144*H144,2)</f>
        <v>0</v>
      </c>
      <c r="K144" s="159"/>
      <c r="L144" s="34"/>
      <c r="M144" s="160" t="s">
        <v>1</v>
      </c>
      <c r="N144" s="161" t="s">
        <v>41</v>
      </c>
      <c r="O144" s="62"/>
      <c r="P144" s="162">
        <f t="shared" ref="P144:P159" si="1">O144*H144</f>
        <v>0</v>
      </c>
      <c r="Q144" s="162">
        <v>1.8000000000000001E-4</v>
      </c>
      <c r="R144" s="162">
        <f t="shared" ref="R144:R159" si="2">Q144*H144</f>
        <v>9.0000000000000008E-4</v>
      </c>
      <c r="S144" s="162">
        <v>0</v>
      </c>
      <c r="T144" s="163">
        <f t="shared" ref="T144:T159" si="3"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4" t="s">
        <v>413</v>
      </c>
      <c r="AT144" s="164" t="s">
        <v>140</v>
      </c>
      <c r="AU144" s="164" t="s">
        <v>145</v>
      </c>
      <c r="AY144" s="18" t="s">
        <v>137</v>
      </c>
      <c r="BE144" s="165">
        <f t="shared" ref="BE144:BE159" si="4">IF(N144="základná",J144,0)</f>
        <v>0</v>
      </c>
      <c r="BF144" s="165">
        <f t="shared" ref="BF144:BF159" si="5">IF(N144="znížená",J144,0)</f>
        <v>0</v>
      </c>
      <c r="BG144" s="165">
        <f t="shared" ref="BG144:BG159" si="6">IF(N144="zákl. prenesená",J144,0)</f>
        <v>0</v>
      </c>
      <c r="BH144" s="165">
        <f t="shared" ref="BH144:BH159" si="7">IF(N144="zníž. prenesená",J144,0)</f>
        <v>0</v>
      </c>
      <c r="BI144" s="165">
        <f t="shared" ref="BI144:BI159" si="8">IF(N144="nulová",J144,0)</f>
        <v>0</v>
      </c>
      <c r="BJ144" s="18" t="s">
        <v>145</v>
      </c>
      <c r="BK144" s="165">
        <f t="shared" ref="BK144:BK159" si="9">ROUND(I144*H144,2)</f>
        <v>0</v>
      </c>
      <c r="BL144" s="18" t="s">
        <v>413</v>
      </c>
      <c r="BM144" s="164" t="s">
        <v>1198</v>
      </c>
    </row>
    <row r="145" spans="1:65" s="2" customFormat="1" ht="24.2" customHeight="1">
      <c r="A145" s="33"/>
      <c r="B145" s="151"/>
      <c r="C145" s="152" t="s">
        <v>552</v>
      </c>
      <c r="D145" s="152" t="s">
        <v>140</v>
      </c>
      <c r="E145" s="153" t="s">
        <v>1199</v>
      </c>
      <c r="F145" s="154" t="s">
        <v>955</v>
      </c>
      <c r="G145" s="155" t="s">
        <v>379</v>
      </c>
      <c r="H145" s="156">
        <v>5</v>
      </c>
      <c r="I145" s="157"/>
      <c r="J145" s="158">
        <f t="shared" si="0"/>
        <v>0</v>
      </c>
      <c r="K145" s="159"/>
      <c r="L145" s="34"/>
      <c r="M145" s="160" t="s">
        <v>1</v>
      </c>
      <c r="N145" s="161" t="s">
        <v>41</v>
      </c>
      <c r="O145" s="62"/>
      <c r="P145" s="162">
        <f t="shared" si="1"/>
        <v>0</v>
      </c>
      <c r="Q145" s="162">
        <v>1.0000000000000001E-5</v>
      </c>
      <c r="R145" s="162">
        <f t="shared" si="2"/>
        <v>5.0000000000000002E-5</v>
      </c>
      <c r="S145" s="162">
        <v>0</v>
      </c>
      <c r="T145" s="163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4" t="s">
        <v>413</v>
      </c>
      <c r="AT145" s="164" t="s">
        <v>140</v>
      </c>
      <c r="AU145" s="164" t="s">
        <v>145</v>
      </c>
      <c r="AY145" s="18" t="s">
        <v>137</v>
      </c>
      <c r="BE145" s="165">
        <f t="shared" si="4"/>
        <v>0</v>
      </c>
      <c r="BF145" s="165">
        <f t="shared" si="5"/>
        <v>0</v>
      </c>
      <c r="BG145" s="165">
        <f t="shared" si="6"/>
        <v>0</v>
      </c>
      <c r="BH145" s="165">
        <f t="shared" si="7"/>
        <v>0</v>
      </c>
      <c r="BI145" s="165">
        <f t="shared" si="8"/>
        <v>0</v>
      </c>
      <c r="BJ145" s="18" t="s">
        <v>145</v>
      </c>
      <c r="BK145" s="165">
        <f t="shared" si="9"/>
        <v>0</v>
      </c>
      <c r="BL145" s="18" t="s">
        <v>413</v>
      </c>
      <c r="BM145" s="164" t="s">
        <v>1200</v>
      </c>
    </row>
    <row r="146" spans="1:65" s="2" customFormat="1" ht="33" customHeight="1">
      <c r="A146" s="33"/>
      <c r="B146" s="151"/>
      <c r="C146" s="152" t="s">
        <v>556</v>
      </c>
      <c r="D146" s="152" t="s">
        <v>140</v>
      </c>
      <c r="E146" s="153" t="s">
        <v>1201</v>
      </c>
      <c r="F146" s="154" t="s">
        <v>1202</v>
      </c>
      <c r="G146" s="155" t="s">
        <v>379</v>
      </c>
      <c r="H146" s="156">
        <v>5</v>
      </c>
      <c r="I146" s="157"/>
      <c r="J146" s="158">
        <f t="shared" si="0"/>
        <v>0</v>
      </c>
      <c r="K146" s="159"/>
      <c r="L146" s="34"/>
      <c r="M146" s="160" t="s">
        <v>1</v>
      </c>
      <c r="N146" s="161" t="s">
        <v>41</v>
      </c>
      <c r="O146" s="62"/>
      <c r="P146" s="162">
        <f t="shared" si="1"/>
        <v>0</v>
      </c>
      <c r="Q146" s="162">
        <v>0</v>
      </c>
      <c r="R146" s="162">
        <f t="shared" si="2"/>
        <v>0</v>
      </c>
      <c r="S146" s="162">
        <v>0</v>
      </c>
      <c r="T146" s="163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4" t="s">
        <v>144</v>
      </c>
      <c r="AT146" s="164" t="s">
        <v>140</v>
      </c>
      <c r="AU146" s="164" t="s">
        <v>145</v>
      </c>
      <c r="AY146" s="18" t="s">
        <v>137</v>
      </c>
      <c r="BE146" s="165">
        <f t="shared" si="4"/>
        <v>0</v>
      </c>
      <c r="BF146" s="165">
        <f t="shared" si="5"/>
        <v>0</v>
      </c>
      <c r="BG146" s="165">
        <f t="shared" si="6"/>
        <v>0</v>
      </c>
      <c r="BH146" s="165">
        <f t="shared" si="7"/>
        <v>0</v>
      </c>
      <c r="BI146" s="165">
        <f t="shared" si="8"/>
        <v>0</v>
      </c>
      <c r="BJ146" s="18" t="s">
        <v>145</v>
      </c>
      <c r="BK146" s="165">
        <f t="shared" si="9"/>
        <v>0</v>
      </c>
      <c r="BL146" s="18" t="s">
        <v>144</v>
      </c>
      <c r="BM146" s="164" t="s">
        <v>1203</v>
      </c>
    </row>
    <row r="147" spans="1:65" s="2" customFormat="1" ht="24.2" customHeight="1">
      <c r="A147" s="33"/>
      <c r="B147" s="151"/>
      <c r="C147" s="190" t="s">
        <v>561</v>
      </c>
      <c r="D147" s="190" t="s">
        <v>181</v>
      </c>
      <c r="E147" s="191" t="s">
        <v>1204</v>
      </c>
      <c r="F147" s="192" t="s">
        <v>1205</v>
      </c>
      <c r="G147" s="193" t="s">
        <v>379</v>
      </c>
      <c r="H147" s="194">
        <v>5</v>
      </c>
      <c r="I147" s="195"/>
      <c r="J147" s="196">
        <f t="shared" si="0"/>
        <v>0</v>
      </c>
      <c r="K147" s="197"/>
      <c r="L147" s="198"/>
      <c r="M147" s="199" t="s">
        <v>1</v>
      </c>
      <c r="N147" s="200" t="s">
        <v>41</v>
      </c>
      <c r="O147" s="62"/>
      <c r="P147" s="162">
        <f t="shared" si="1"/>
        <v>0</v>
      </c>
      <c r="Q147" s="162">
        <v>2.7999999999999998E-4</v>
      </c>
      <c r="R147" s="162">
        <f t="shared" si="2"/>
        <v>1.3999999999999998E-3</v>
      </c>
      <c r="S147" s="162">
        <v>0</v>
      </c>
      <c r="T147" s="163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4" t="s">
        <v>184</v>
      </c>
      <c r="AT147" s="164" t="s">
        <v>181</v>
      </c>
      <c r="AU147" s="164" t="s">
        <v>145</v>
      </c>
      <c r="AY147" s="18" t="s">
        <v>137</v>
      </c>
      <c r="BE147" s="165">
        <f t="shared" si="4"/>
        <v>0</v>
      </c>
      <c r="BF147" s="165">
        <f t="shared" si="5"/>
        <v>0</v>
      </c>
      <c r="BG147" s="165">
        <f t="shared" si="6"/>
        <v>0</v>
      </c>
      <c r="BH147" s="165">
        <f t="shared" si="7"/>
        <v>0</v>
      </c>
      <c r="BI147" s="165">
        <f t="shared" si="8"/>
        <v>0</v>
      </c>
      <c r="BJ147" s="18" t="s">
        <v>145</v>
      </c>
      <c r="BK147" s="165">
        <f t="shared" si="9"/>
        <v>0</v>
      </c>
      <c r="BL147" s="18" t="s">
        <v>144</v>
      </c>
      <c r="BM147" s="164" t="s">
        <v>1206</v>
      </c>
    </row>
    <row r="148" spans="1:65" s="2" customFormat="1" ht="24.2" customHeight="1">
      <c r="A148" s="33"/>
      <c r="B148" s="151"/>
      <c r="C148" s="190" t="s">
        <v>567</v>
      </c>
      <c r="D148" s="190" t="s">
        <v>181</v>
      </c>
      <c r="E148" s="191" t="s">
        <v>1207</v>
      </c>
      <c r="F148" s="192" t="s">
        <v>1208</v>
      </c>
      <c r="G148" s="193" t="s">
        <v>215</v>
      </c>
      <c r="H148" s="194">
        <v>4</v>
      </c>
      <c r="I148" s="195"/>
      <c r="J148" s="196">
        <f t="shared" si="0"/>
        <v>0</v>
      </c>
      <c r="K148" s="197"/>
      <c r="L148" s="198"/>
      <c r="M148" s="199" t="s">
        <v>1</v>
      </c>
      <c r="N148" s="200" t="s">
        <v>41</v>
      </c>
      <c r="O148" s="62"/>
      <c r="P148" s="162">
        <f t="shared" si="1"/>
        <v>0</v>
      </c>
      <c r="Q148" s="162">
        <v>6.0000000000000002E-5</v>
      </c>
      <c r="R148" s="162">
        <f t="shared" si="2"/>
        <v>2.4000000000000001E-4</v>
      </c>
      <c r="S148" s="162">
        <v>0</v>
      </c>
      <c r="T148" s="163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4" t="s">
        <v>184</v>
      </c>
      <c r="AT148" s="164" t="s">
        <v>181</v>
      </c>
      <c r="AU148" s="164" t="s">
        <v>145</v>
      </c>
      <c r="AY148" s="18" t="s">
        <v>137</v>
      </c>
      <c r="BE148" s="165">
        <f t="shared" si="4"/>
        <v>0</v>
      </c>
      <c r="BF148" s="165">
        <f t="shared" si="5"/>
        <v>0</v>
      </c>
      <c r="BG148" s="165">
        <f t="shared" si="6"/>
        <v>0</v>
      </c>
      <c r="BH148" s="165">
        <f t="shared" si="7"/>
        <v>0</v>
      </c>
      <c r="BI148" s="165">
        <f t="shared" si="8"/>
        <v>0</v>
      </c>
      <c r="BJ148" s="18" t="s">
        <v>145</v>
      </c>
      <c r="BK148" s="165">
        <f t="shared" si="9"/>
        <v>0</v>
      </c>
      <c r="BL148" s="18" t="s">
        <v>144</v>
      </c>
      <c r="BM148" s="164" t="s">
        <v>1209</v>
      </c>
    </row>
    <row r="149" spans="1:65" s="2" customFormat="1" ht="16.5" customHeight="1">
      <c r="A149" s="33"/>
      <c r="B149" s="151"/>
      <c r="C149" s="152" t="s">
        <v>575</v>
      </c>
      <c r="D149" s="152" t="s">
        <v>140</v>
      </c>
      <c r="E149" s="153" t="s">
        <v>1210</v>
      </c>
      <c r="F149" s="154" t="s">
        <v>1211</v>
      </c>
      <c r="G149" s="155" t="s">
        <v>215</v>
      </c>
      <c r="H149" s="156">
        <v>1</v>
      </c>
      <c r="I149" s="157"/>
      <c r="J149" s="158">
        <f t="shared" si="0"/>
        <v>0</v>
      </c>
      <c r="K149" s="159"/>
      <c r="L149" s="34"/>
      <c r="M149" s="160" t="s">
        <v>1</v>
      </c>
      <c r="N149" s="161" t="s">
        <v>41</v>
      </c>
      <c r="O149" s="62"/>
      <c r="P149" s="162">
        <f t="shared" si="1"/>
        <v>0</v>
      </c>
      <c r="Q149" s="162">
        <v>7.9000000000000001E-4</v>
      </c>
      <c r="R149" s="162">
        <f t="shared" si="2"/>
        <v>7.9000000000000001E-4</v>
      </c>
      <c r="S149" s="162">
        <v>0</v>
      </c>
      <c r="T149" s="163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4" t="s">
        <v>144</v>
      </c>
      <c r="AT149" s="164" t="s">
        <v>140</v>
      </c>
      <c r="AU149" s="164" t="s">
        <v>145</v>
      </c>
      <c r="AY149" s="18" t="s">
        <v>137</v>
      </c>
      <c r="BE149" s="165">
        <f t="shared" si="4"/>
        <v>0</v>
      </c>
      <c r="BF149" s="165">
        <f t="shared" si="5"/>
        <v>0</v>
      </c>
      <c r="BG149" s="165">
        <f t="shared" si="6"/>
        <v>0</v>
      </c>
      <c r="BH149" s="165">
        <f t="shared" si="7"/>
        <v>0</v>
      </c>
      <c r="BI149" s="165">
        <f t="shared" si="8"/>
        <v>0</v>
      </c>
      <c r="BJ149" s="18" t="s">
        <v>145</v>
      </c>
      <c r="BK149" s="165">
        <f t="shared" si="9"/>
        <v>0</v>
      </c>
      <c r="BL149" s="18" t="s">
        <v>144</v>
      </c>
      <c r="BM149" s="164" t="s">
        <v>1212</v>
      </c>
    </row>
    <row r="150" spans="1:65" s="2" customFormat="1" ht="16.5" customHeight="1">
      <c r="A150" s="33"/>
      <c r="B150" s="151"/>
      <c r="C150" s="190" t="s">
        <v>580</v>
      </c>
      <c r="D150" s="190" t="s">
        <v>181</v>
      </c>
      <c r="E150" s="191" t="s">
        <v>1213</v>
      </c>
      <c r="F150" s="192" t="s">
        <v>1214</v>
      </c>
      <c r="G150" s="193" t="s">
        <v>215</v>
      </c>
      <c r="H150" s="194">
        <v>2</v>
      </c>
      <c r="I150" s="195"/>
      <c r="J150" s="196">
        <f t="shared" si="0"/>
        <v>0</v>
      </c>
      <c r="K150" s="197"/>
      <c r="L150" s="198"/>
      <c r="M150" s="199" t="s">
        <v>1</v>
      </c>
      <c r="N150" s="200" t="s">
        <v>41</v>
      </c>
      <c r="O150" s="62"/>
      <c r="P150" s="162">
        <f t="shared" si="1"/>
        <v>0</v>
      </c>
      <c r="Q150" s="162">
        <v>2.0129999999999999E-2</v>
      </c>
      <c r="R150" s="162">
        <f t="shared" si="2"/>
        <v>4.0259999999999997E-2</v>
      </c>
      <c r="S150" s="162">
        <v>0</v>
      </c>
      <c r="T150" s="163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4" t="s">
        <v>184</v>
      </c>
      <c r="AT150" s="164" t="s">
        <v>181</v>
      </c>
      <c r="AU150" s="164" t="s">
        <v>145</v>
      </c>
      <c r="AY150" s="18" t="s">
        <v>137</v>
      </c>
      <c r="BE150" s="165">
        <f t="shared" si="4"/>
        <v>0</v>
      </c>
      <c r="BF150" s="165">
        <f t="shared" si="5"/>
        <v>0</v>
      </c>
      <c r="BG150" s="165">
        <f t="shared" si="6"/>
        <v>0</v>
      </c>
      <c r="BH150" s="165">
        <f t="shared" si="7"/>
        <v>0</v>
      </c>
      <c r="BI150" s="165">
        <f t="shared" si="8"/>
        <v>0</v>
      </c>
      <c r="BJ150" s="18" t="s">
        <v>145</v>
      </c>
      <c r="BK150" s="165">
        <f t="shared" si="9"/>
        <v>0</v>
      </c>
      <c r="BL150" s="18" t="s">
        <v>144</v>
      </c>
      <c r="BM150" s="164" t="s">
        <v>1215</v>
      </c>
    </row>
    <row r="151" spans="1:65" s="2" customFormat="1" ht="16.5" customHeight="1">
      <c r="A151" s="33"/>
      <c r="B151" s="151"/>
      <c r="C151" s="190" t="s">
        <v>911</v>
      </c>
      <c r="D151" s="190" t="s">
        <v>181</v>
      </c>
      <c r="E151" s="191" t="s">
        <v>1216</v>
      </c>
      <c r="F151" s="192" t="s">
        <v>1217</v>
      </c>
      <c r="G151" s="193" t="s">
        <v>215</v>
      </c>
      <c r="H151" s="194">
        <v>2</v>
      </c>
      <c r="I151" s="195"/>
      <c r="J151" s="196">
        <f t="shared" si="0"/>
        <v>0</v>
      </c>
      <c r="K151" s="197"/>
      <c r="L151" s="198"/>
      <c r="M151" s="199" t="s">
        <v>1</v>
      </c>
      <c r="N151" s="200" t="s">
        <v>41</v>
      </c>
      <c r="O151" s="62"/>
      <c r="P151" s="162">
        <f t="shared" si="1"/>
        <v>0</v>
      </c>
      <c r="Q151" s="162">
        <v>5.9000000000000003E-4</v>
      </c>
      <c r="R151" s="162">
        <f t="shared" si="2"/>
        <v>1.1800000000000001E-3</v>
      </c>
      <c r="S151" s="162">
        <v>0</v>
      </c>
      <c r="T151" s="163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4" t="s">
        <v>184</v>
      </c>
      <c r="AT151" s="164" t="s">
        <v>181</v>
      </c>
      <c r="AU151" s="164" t="s">
        <v>145</v>
      </c>
      <c r="AY151" s="18" t="s">
        <v>137</v>
      </c>
      <c r="BE151" s="165">
        <f t="shared" si="4"/>
        <v>0</v>
      </c>
      <c r="BF151" s="165">
        <f t="shared" si="5"/>
        <v>0</v>
      </c>
      <c r="BG151" s="165">
        <f t="shared" si="6"/>
        <v>0</v>
      </c>
      <c r="BH151" s="165">
        <f t="shared" si="7"/>
        <v>0</v>
      </c>
      <c r="BI151" s="165">
        <f t="shared" si="8"/>
        <v>0</v>
      </c>
      <c r="BJ151" s="18" t="s">
        <v>145</v>
      </c>
      <c r="BK151" s="165">
        <f t="shared" si="9"/>
        <v>0</v>
      </c>
      <c r="BL151" s="18" t="s">
        <v>144</v>
      </c>
      <c r="BM151" s="164" t="s">
        <v>1218</v>
      </c>
    </row>
    <row r="152" spans="1:65" s="2" customFormat="1" ht="21.75" customHeight="1">
      <c r="A152" s="33"/>
      <c r="B152" s="151"/>
      <c r="C152" s="190" t="s">
        <v>648</v>
      </c>
      <c r="D152" s="190" t="s">
        <v>181</v>
      </c>
      <c r="E152" s="191" t="s">
        <v>1219</v>
      </c>
      <c r="F152" s="192" t="s">
        <v>1220</v>
      </c>
      <c r="G152" s="193" t="s">
        <v>215</v>
      </c>
      <c r="H152" s="194">
        <v>1</v>
      </c>
      <c r="I152" s="195"/>
      <c r="J152" s="196">
        <f t="shared" si="0"/>
        <v>0</v>
      </c>
      <c r="K152" s="197"/>
      <c r="L152" s="198"/>
      <c r="M152" s="199" t="s">
        <v>1</v>
      </c>
      <c r="N152" s="200" t="s">
        <v>41</v>
      </c>
      <c r="O152" s="62"/>
      <c r="P152" s="162">
        <f t="shared" si="1"/>
        <v>0</v>
      </c>
      <c r="Q152" s="162">
        <v>1.2999999999999999E-4</v>
      </c>
      <c r="R152" s="162">
        <f t="shared" si="2"/>
        <v>1.2999999999999999E-4</v>
      </c>
      <c r="S152" s="162">
        <v>0</v>
      </c>
      <c r="T152" s="163">
        <f t="shared" si="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4" t="s">
        <v>184</v>
      </c>
      <c r="AT152" s="164" t="s">
        <v>181</v>
      </c>
      <c r="AU152" s="164" t="s">
        <v>145</v>
      </c>
      <c r="AY152" s="18" t="s">
        <v>137</v>
      </c>
      <c r="BE152" s="165">
        <f t="shared" si="4"/>
        <v>0</v>
      </c>
      <c r="BF152" s="165">
        <f t="shared" si="5"/>
        <v>0</v>
      </c>
      <c r="BG152" s="165">
        <f t="shared" si="6"/>
        <v>0</v>
      </c>
      <c r="BH152" s="165">
        <f t="shared" si="7"/>
        <v>0</v>
      </c>
      <c r="BI152" s="165">
        <f t="shared" si="8"/>
        <v>0</v>
      </c>
      <c r="BJ152" s="18" t="s">
        <v>145</v>
      </c>
      <c r="BK152" s="165">
        <f t="shared" si="9"/>
        <v>0</v>
      </c>
      <c r="BL152" s="18" t="s">
        <v>144</v>
      </c>
      <c r="BM152" s="164" t="s">
        <v>1221</v>
      </c>
    </row>
    <row r="153" spans="1:65" s="2" customFormat="1" ht="21.75" customHeight="1">
      <c r="A153" s="33"/>
      <c r="B153" s="151"/>
      <c r="C153" s="190" t="s">
        <v>652</v>
      </c>
      <c r="D153" s="190" t="s">
        <v>181</v>
      </c>
      <c r="E153" s="191" t="s">
        <v>1222</v>
      </c>
      <c r="F153" s="192" t="s">
        <v>1223</v>
      </c>
      <c r="G153" s="193" t="s">
        <v>215</v>
      </c>
      <c r="H153" s="194">
        <v>1</v>
      </c>
      <c r="I153" s="195"/>
      <c r="J153" s="196">
        <f t="shared" si="0"/>
        <v>0</v>
      </c>
      <c r="K153" s="197"/>
      <c r="L153" s="198"/>
      <c r="M153" s="199" t="s">
        <v>1</v>
      </c>
      <c r="N153" s="200" t="s">
        <v>41</v>
      </c>
      <c r="O153" s="62"/>
      <c r="P153" s="162">
        <f t="shared" si="1"/>
        <v>0</v>
      </c>
      <c r="Q153" s="162">
        <v>4.4999999999999999E-4</v>
      </c>
      <c r="R153" s="162">
        <f t="shared" si="2"/>
        <v>4.4999999999999999E-4</v>
      </c>
      <c r="S153" s="162">
        <v>0</v>
      </c>
      <c r="T153" s="163">
        <f t="shared" si="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4" t="s">
        <v>184</v>
      </c>
      <c r="AT153" s="164" t="s">
        <v>181</v>
      </c>
      <c r="AU153" s="164" t="s">
        <v>145</v>
      </c>
      <c r="AY153" s="18" t="s">
        <v>137</v>
      </c>
      <c r="BE153" s="165">
        <f t="shared" si="4"/>
        <v>0</v>
      </c>
      <c r="BF153" s="165">
        <f t="shared" si="5"/>
        <v>0</v>
      </c>
      <c r="BG153" s="165">
        <f t="shared" si="6"/>
        <v>0</v>
      </c>
      <c r="BH153" s="165">
        <f t="shared" si="7"/>
        <v>0</v>
      </c>
      <c r="BI153" s="165">
        <f t="shared" si="8"/>
        <v>0</v>
      </c>
      <c r="BJ153" s="18" t="s">
        <v>145</v>
      </c>
      <c r="BK153" s="165">
        <f t="shared" si="9"/>
        <v>0</v>
      </c>
      <c r="BL153" s="18" t="s">
        <v>144</v>
      </c>
      <c r="BM153" s="164" t="s">
        <v>1224</v>
      </c>
    </row>
    <row r="154" spans="1:65" s="2" customFormat="1" ht="16.5" customHeight="1">
      <c r="A154" s="33"/>
      <c r="B154" s="151"/>
      <c r="C154" s="190" t="s">
        <v>656</v>
      </c>
      <c r="D154" s="190" t="s">
        <v>181</v>
      </c>
      <c r="E154" s="191" t="s">
        <v>1225</v>
      </c>
      <c r="F154" s="192" t="s">
        <v>1226</v>
      </c>
      <c r="G154" s="193" t="s">
        <v>215</v>
      </c>
      <c r="H154" s="194">
        <v>1</v>
      </c>
      <c r="I154" s="195"/>
      <c r="J154" s="196">
        <f t="shared" si="0"/>
        <v>0</v>
      </c>
      <c r="K154" s="197"/>
      <c r="L154" s="198"/>
      <c r="M154" s="199" t="s">
        <v>1</v>
      </c>
      <c r="N154" s="200" t="s">
        <v>41</v>
      </c>
      <c r="O154" s="62"/>
      <c r="P154" s="162">
        <f t="shared" si="1"/>
        <v>0</v>
      </c>
      <c r="Q154" s="162">
        <v>3.6099999999999999E-3</v>
      </c>
      <c r="R154" s="162">
        <f t="shared" si="2"/>
        <v>3.6099999999999999E-3</v>
      </c>
      <c r="S154" s="162">
        <v>0</v>
      </c>
      <c r="T154" s="163">
        <f t="shared" si="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4" t="s">
        <v>184</v>
      </c>
      <c r="AT154" s="164" t="s">
        <v>181</v>
      </c>
      <c r="AU154" s="164" t="s">
        <v>145</v>
      </c>
      <c r="AY154" s="18" t="s">
        <v>137</v>
      </c>
      <c r="BE154" s="165">
        <f t="shared" si="4"/>
        <v>0</v>
      </c>
      <c r="BF154" s="165">
        <f t="shared" si="5"/>
        <v>0</v>
      </c>
      <c r="BG154" s="165">
        <f t="shared" si="6"/>
        <v>0</v>
      </c>
      <c r="BH154" s="165">
        <f t="shared" si="7"/>
        <v>0</v>
      </c>
      <c r="BI154" s="165">
        <f t="shared" si="8"/>
        <v>0</v>
      </c>
      <c r="BJ154" s="18" t="s">
        <v>145</v>
      </c>
      <c r="BK154" s="165">
        <f t="shared" si="9"/>
        <v>0</v>
      </c>
      <c r="BL154" s="18" t="s">
        <v>144</v>
      </c>
      <c r="BM154" s="164" t="s">
        <v>1227</v>
      </c>
    </row>
    <row r="155" spans="1:65" s="2" customFormat="1" ht="16.5" customHeight="1">
      <c r="A155" s="33"/>
      <c r="B155" s="151"/>
      <c r="C155" s="190" t="s">
        <v>660</v>
      </c>
      <c r="D155" s="190" t="s">
        <v>181</v>
      </c>
      <c r="E155" s="191" t="s">
        <v>1228</v>
      </c>
      <c r="F155" s="192" t="s">
        <v>1229</v>
      </c>
      <c r="G155" s="193" t="s">
        <v>215</v>
      </c>
      <c r="H155" s="194">
        <v>1</v>
      </c>
      <c r="I155" s="195"/>
      <c r="J155" s="196">
        <f t="shared" si="0"/>
        <v>0</v>
      </c>
      <c r="K155" s="197"/>
      <c r="L155" s="198"/>
      <c r="M155" s="199" t="s">
        <v>1</v>
      </c>
      <c r="N155" s="200" t="s">
        <v>41</v>
      </c>
      <c r="O155" s="62"/>
      <c r="P155" s="162">
        <f t="shared" si="1"/>
        <v>0</v>
      </c>
      <c r="Q155" s="162">
        <v>7.7999999999999999E-4</v>
      </c>
      <c r="R155" s="162">
        <f t="shared" si="2"/>
        <v>7.7999999999999999E-4</v>
      </c>
      <c r="S155" s="162">
        <v>0</v>
      </c>
      <c r="T155" s="163">
        <f t="shared" si="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4" t="s">
        <v>184</v>
      </c>
      <c r="AT155" s="164" t="s">
        <v>181</v>
      </c>
      <c r="AU155" s="164" t="s">
        <v>145</v>
      </c>
      <c r="AY155" s="18" t="s">
        <v>137</v>
      </c>
      <c r="BE155" s="165">
        <f t="shared" si="4"/>
        <v>0</v>
      </c>
      <c r="BF155" s="165">
        <f t="shared" si="5"/>
        <v>0</v>
      </c>
      <c r="BG155" s="165">
        <f t="shared" si="6"/>
        <v>0</v>
      </c>
      <c r="BH155" s="165">
        <f t="shared" si="7"/>
        <v>0</v>
      </c>
      <c r="BI155" s="165">
        <f t="shared" si="8"/>
        <v>0</v>
      </c>
      <c r="BJ155" s="18" t="s">
        <v>145</v>
      </c>
      <c r="BK155" s="165">
        <f t="shared" si="9"/>
        <v>0</v>
      </c>
      <c r="BL155" s="18" t="s">
        <v>144</v>
      </c>
      <c r="BM155" s="164" t="s">
        <v>1230</v>
      </c>
    </row>
    <row r="156" spans="1:65" s="2" customFormat="1" ht="16.5" customHeight="1">
      <c r="A156" s="33"/>
      <c r="B156" s="151"/>
      <c r="C156" s="190" t="s">
        <v>452</v>
      </c>
      <c r="D156" s="190" t="s">
        <v>181</v>
      </c>
      <c r="E156" s="191" t="s">
        <v>1231</v>
      </c>
      <c r="F156" s="192" t="s">
        <v>1232</v>
      </c>
      <c r="G156" s="193" t="s">
        <v>215</v>
      </c>
      <c r="H156" s="194">
        <v>1</v>
      </c>
      <c r="I156" s="195"/>
      <c r="J156" s="196">
        <f t="shared" si="0"/>
        <v>0</v>
      </c>
      <c r="K156" s="197"/>
      <c r="L156" s="198"/>
      <c r="M156" s="199" t="s">
        <v>1</v>
      </c>
      <c r="N156" s="200" t="s">
        <v>41</v>
      </c>
      <c r="O156" s="62"/>
      <c r="P156" s="162">
        <f t="shared" si="1"/>
        <v>0</v>
      </c>
      <c r="Q156" s="162">
        <v>2.8E-3</v>
      </c>
      <c r="R156" s="162">
        <f t="shared" si="2"/>
        <v>2.8E-3</v>
      </c>
      <c r="S156" s="162">
        <v>0</v>
      </c>
      <c r="T156" s="163">
        <f t="shared" si="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4" t="s">
        <v>184</v>
      </c>
      <c r="AT156" s="164" t="s">
        <v>181</v>
      </c>
      <c r="AU156" s="164" t="s">
        <v>145</v>
      </c>
      <c r="AY156" s="18" t="s">
        <v>137</v>
      </c>
      <c r="BE156" s="165">
        <f t="shared" si="4"/>
        <v>0</v>
      </c>
      <c r="BF156" s="165">
        <f t="shared" si="5"/>
        <v>0</v>
      </c>
      <c r="BG156" s="165">
        <f t="shared" si="6"/>
        <v>0</v>
      </c>
      <c r="BH156" s="165">
        <f t="shared" si="7"/>
        <v>0</v>
      </c>
      <c r="BI156" s="165">
        <f t="shared" si="8"/>
        <v>0</v>
      </c>
      <c r="BJ156" s="18" t="s">
        <v>145</v>
      </c>
      <c r="BK156" s="165">
        <f t="shared" si="9"/>
        <v>0</v>
      </c>
      <c r="BL156" s="18" t="s">
        <v>144</v>
      </c>
      <c r="BM156" s="164" t="s">
        <v>1233</v>
      </c>
    </row>
    <row r="157" spans="1:65" s="2" customFormat="1" ht="24.2" customHeight="1">
      <c r="A157" s="33"/>
      <c r="B157" s="151"/>
      <c r="C157" s="152" t="s">
        <v>522</v>
      </c>
      <c r="D157" s="152" t="s">
        <v>140</v>
      </c>
      <c r="E157" s="153" t="s">
        <v>1234</v>
      </c>
      <c r="F157" s="154" t="s">
        <v>1235</v>
      </c>
      <c r="G157" s="155" t="s">
        <v>215</v>
      </c>
      <c r="H157" s="156">
        <v>1</v>
      </c>
      <c r="I157" s="157"/>
      <c r="J157" s="158">
        <f t="shared" si="0"/>
        <v>0</v>
      </c>
      <c r="K157" s="159"/>
      <c r="L157" s="34"/>
      <c r="M157" s="160" t="s">
        <v>1</v>
      </c>
      <c r="N157" s="161" t="s">
        <v>41</v>
      </c>
      <c r="O157" s="62"/>
      <c r="P157" s="162">
        <f t="shared" si="1"/>
        <v>0</v>
      </c>
      <c r="Q157" s="162">
        <v>0</v>
      </c>
      <c r="R157" s="162">
        <f t="shared" si="2"/>
        <v>0</v>
      </c>
      <c r="S157" s="162">
        <v>0</v>
      </c>
      <c r="T157" s="163">
        <f t="shared" si="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4" t="s">
        <v>144</v>
      </c>
      <c r="AT157" s="164" t="s">
        <v>140</v>
      </c>
      <c r="AU157" s="164" t="s">
        <v>145</v>
      </c>
      <c r="AY157" s="18" t="s">
        <v>137</v>
      </c>
      <c r="BE157" s="165">
        <f t="shared" si="4"/>
        <v>0</v>
      </c>
      <c r="BF157" s="165">
        <f t="shared" si="5"/>
        <v>0</v>
      </c>
      <c r="BG157" s="165">
        <f t="shared" si="6"/>
        <v>0</v>
      </c>
      <c r="BH157" s="165">
        <f t="shared" si="7"/>
        <v>0</v>
      </c>
      <c r="BI157" s="165">
        <f t="shared" si="8"/>
        <v>0</v>
      </c>
      <c r="BJ157" s="18" t="s">
        <v>145</v>
      </c>
      <c r="BK157" s="165">
        <f t="shared" si="9"/>
        <v>0</v>
      </c>
      <c r="BL157" s="18" t="s">
        <v>144</v>
      </c>
      <c r="BM157" s="164" t="s">
        <v>1236</v>
      </c>
    </row>
    <row r="158" spans="1:65" s="2" customFormat="1" ht="24.2" customHeight="1">
      <c r="A158" s="33"/>
      <c r="B158" s="151"/>
      <c r="C158" s="190" t="s">
        <v>526</v>
      </c>
      <c r="D158" s="190" t="s">
        <v>181</v>
      </c>
      <c r="E158" s="191" t="s">
        <v>1237</v>
      </c>
      <c r="F158" s="192" t="s">
        <v>1238</v>
      </c>
      <c r="G158" s="193" t="s">
        <v>215</v>
      </c>
      <c r="H158" s="194">
        <v>1</v>
      </c>
      <c r="I158" s="195"/>
      <c r="J158" s="196">
        <f t="shared" si="0"/>
        <v>0</v>
      </c>
      <c r="K158" s="197"/>
      <c r="L158" s="198"/>
      <c r="M158" s="199" t="s">
        <v>1</v>
      </c>
      <c r="N158" s="200" t="s">
        <v>41</v>
      </c>
      <c r="O158" s="62"/>
      <c r="P158" s="162">
        <f t="shared" si="1"/>
        <v>0</v>
      </c>
      <c r="Q158" s="162">
        <v>5.2</v>
      </c>
      <c r="R158" s="162">
        <f t="shared" si="2"/>
        <v>5.2</v>
      </c>
      <c r="S158" s="162">
        <v>0</v>
      </c>
      <c r="T158" s="163">
        <f t="shared" si="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4" t="s">
        <v>184</v>
      </c>
      <c r="AT158" s="164" t="s">
        <v>181</v>
      </c>
      <c r="AU158" s="164" t="s">
        <v>145</v>
      </c>
      <c r="AY158" s="18" t="s">
        <v>137</v>
      </c>
      <c r="BE158" s="165">
        <f t="shared" si="4"/>
        <v>0</v>
      </c>
      <c r="BF158" s="165">
        <f t="shared" si="5"/>
        <v>0</v>
      </c>
      <c r="BG158" s="165">
        <f t="shared" si="6"/>
        <v>0</v>
      </c>
      <c r="BH158" s="165">
        <f t="shared" si="7"/>
        <v>0</v>
      </c>
      <c r="BI158" s="165">
        <f t="shared" si="8"/>
        <v>0</v>
      </c>
      <c r="BJ158" s="18" t="s">
        <v>145</v>
      </c>
      <c r="BK158" s="165">
        <f t="shared" si="9"/>
        <v>0</v>
      </c>
      <c r="BL158" s="18" t="s">
        <v>144</v>
      </c>
      <c r="BM158" s="164" t="s">
        <v>1239</v>
      </c>
    </row>
    <row r="159" spans="1:65" s="2" customFormat="1" ht="24.2" customHeight="1">
      <c r="A159" s="33"/>
      <c r="B159" s="151"/>
      <c r="C159" s="152" t="s">
        <v>546</v>
      </c>
      <c r="D159" s="152" t="s">
        <v>140</v>
      </c>
      <c r="E159" s="153" t="s">
        <v>1240</v>
      </c>
      <c r="F159" s="154" t="s">
        <v>1241</v>
      </c>
      <c r="G159" s="155" t="s">
        <v>379</v>
      </c>
      <c r="H159" s="156">
        <v>5</v>
      </c>
      <c r="I159" s="157"/>
      <c r="J159" s="158">
        <f t="shared" si="0"/>
        <v>0</v>
      </c>
      <c r="K159" s="159"/>
      <c r="L159" s="34"/>
      <c r="M159" s="160" t="s">
        <v>1</v>
      </c>
      <c r="N159" s="161" t="s">
        <v>41</v>
      </c>
      <c r="O159" s="62"/>
      <c r="P159" s="162">
        <f t="shared" si="1"/>
        <v>0</v>
      </c>
      <c r="Q159" s="162">
        <v>1E-4</v>
      </c>
      <c r="R159" s="162">
        <f t="shared" si="2"/>
        <v>5.0000000000000001E-4</v>
      </c>
      <c r="S159" s="162">
        <v>0</v>
      </c>
      <c r="T159" s="163">
        <f t="shared" si="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4" t="s">
        <v>144</v>
      </c>
      <c r="AT159" s="164" t="s">
        <v>140</v>
      </c>
      <c r="AU159" s="164" t="s">
        <v>145</v>
      </c>
      <c r="AY159" s="18" t="s">
        <v>137</v>
      </c>
      <c r="BE159" s="165">
        <f t="shared" si="4"/>
        <v>0</v>
      </c>
      <c r="BF159" s="165">
        <f t="shared" si="5"/>
        <v>0</v>
      </c>
      <c r="BG159" s="165">
        <f t="shared" si="6"/>
        <v>0</v>
      </c>
      <c r="BH159" s="165">
        <f t="shared" si="7"/>
        <v>0</v>
      </c>
      <c r="BI159" s="165">
        <f t="shared" si="8"/>
        <v>0</v>
      </c>
      <c r="BJ159" s="18" t="s">
        <v>145</v>
      </c>
      <c r="BK159" s="165">
        <f t="shared" si="9"/>
        <v>0</v>
      </c>
      <c r="BL159" s="18" t="s">
        <v>144</v>
      </c>
      <c r="BM159" s="164" t="s">
        <v>1242</v>
      </c>
    </row>
    <row r="160" spans="1:65" s="12" customFormat="1" ht="22.9" customHeight="1">
      <c r="B160" s="138"/>
      <c r="D160" s="139" t="s">
        <v>74</v>
      </c>
      <c r="E160" s="149" t="s">
        <v>431</v>
      </c>
      <c r="F160" s="149" t="s">
        <v>432</v>
      </c>
      <c r="I160" s="141"/>
      <c r="J160" s="150">
        <f>BK160</f>
        <v>0</v>
      </c>
      <c r="L160" s="138"/>
      <c r="M160" s="143"/>
      <c r="N160" s="144"/>
      <c r="O160" s="144"/>
      <c r="P160" s="145">
        <f>P161</f>
        <v>0</v>
      </c>
      <c r="Q160" s="144"/>
      <c r="R160" s="145">
        <f>R161</f>
        <v>0</v>
      </c>
      <c r="S160" s="144"/>
      <c r="T160" s="146">
        <f>T161</f>
        <v>0</v>
      </c>
      <c r="AR160" s="139" t="s">
        <v>82</v>
      </c>
      <c r="AT160" s="147" t="s">
        <v>74</v>
      </c>
      <c r="AU160" s="147" t="s">
        <v>82</v>
      </c>
      <c r="AY160" s="139" t="s">
        <v>137</v>
      </c>
      <c r="BK160" s="148">
        <f>BK161</f>
        <v>0</v>
      </c>
    </row>
    <row r="161" spans="1:65" s="2" customFormat="1" ht="33" customHeight="1">
      <c r="A161" s="33"/>
      <c r="B161" s="151"/>
      <c r="C161" s="152" t="s">
        <v>330</v>
      </c>
      <c r="D161" s="152" t="s">
        <v>140</v>
      </c>
      <c r="E161" s="153" t="s">
        <v>1243</v>
      </c>
      <c r="F161" s="154" t="s">
        <v>1244</v>
      </c>
      <c r="G161" s="155" t="s">
        <v>173</v>
      </c>
      <c r="H161" s="156">
        <v>7.181</v>
      </c>
      <c r="I161" s="157"/>
      <c r="J161" s="158">
        <f>ROUND(I161*H161,2)</f>
        <v>0</v>
      </c>
      <c r="K161" s="159"/>
      <c r="L161" s="34"/>
      <c r="M161" s="210" t="s">
        <v>1</v>
      </c>
      <c r="N161" s="211" t="s">
        <v>41</v>
      </c>
      <c r="O161" s="212"/>
      <c r="P161" s="213">
        <f>O161*H161</f>
        <v>0</v>
      </c>
      <c r="Q161" s="213">
        <v>0</v>
      </c>
      <c r="R161" s="213">
        <f>Q161*H161</f>
        <v>0</v>
      </c>
      <c r="S161" s="213">
        <v>0</v>
      </c>
      <c r="T161" s="214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4" t="s">
        <v>144</v>
      </c>
      <c r="AT161" s="164" t="s">
        <v>140</v>
      </c>
      <c r="AU161" s="164" t="s">
        <v>145</v>
      </c>
      <c r="AY161" s="18" t="s">
        <v>137</v>
      </c>
      <c r="BE161" s="165">
        <f>IF(N161="základná",J161,0)</f>
        <v>0</v>
      </c>
      <c r="BF161" s="165">
        <f>IF(N161="znížená",J161,0)</f>
        <v>0</v>
      </c>
      <c r="BG161" s="165">
        <f>IF(N161="zákl. prenesená",J161,0)</f>
        <v>0</v>
      </c>
      <c r="BH161" s="165">
        <f>IF(N161="zníž. prenesená",J161,0)</f>
        <v>0</v>
      </c>
      <c r="BI161" s="165">
        <f>IF(N161="nulová",J161,0)</f>
        <v>0</v>
      </c>
      <c r="BJ161" s="18" t="s">
        <v>145</v>
      </c>
      <c r="BK161" s="165">
        <f>ROUND(I161*H161,2)</f>
        <v>0</v>
      </c>
      <c r="BL161" s="18" t="s">
        <v>144</v>
      </c>
      <c r="BM161" s="164" t="s">
        <v>1245</v>
      </c>
    </row>
    <row r="162" spans="1:65" s="2" customFormat="1" ht="6.95" customHeight="1">
      <c r="A162" s="33"/>
      <c r="B162" s="51"/>
      <c r="C162" s="52"/>
      <c r="D162" s="52"/>
      <c r="E162" s="52"/>
      <c r="F162" s="52"/>
      <c r="G162" s="52"/>
      <c r="H162" s="52"/>
      <c r="I162" s="52"/>
      <c r="J162" s="52"/>
      <c r="K162" s="52"/>
      <c r="L162" s="34"/>
      <c r="M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</row>
  </sheetData>
  <autoFilter ref="C120:K161" xr:uid="{00000000-0009-0000-0000-000005000000}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69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5" t="s">
        <v>5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8" t="s">
        <v>98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4.95" customHeight="1">
      <c r="B4" s="21"/>
      <c r="D4" s="22" t="s">
        <v>99</v>
      </c>
      <c r="L4" s="21"/>
      <c r="M4" s="97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26.25" customHeight="1">
      <c r="B7" s="21"/>
      <c r="E7" s="258" t="str">
        <f>'Rekapitulácia stavby'!K6</f>
        <v>STAVEBNÉ ÚPRAVY KULTÚRNY DOM s.č. 237 so zmenou účelu prístavby KD na Materskú školu - prístavba, II. etapa</v>
      </c>
      <c r="F7" s="259"/>
      <c r="G7" s="259"/>
      <c r="H7" s="259"/>
      <c r="L7" s="21"/>
    </row>
    <row r="8" spans="1:46" s="2" customFormat="1" ht="12" customHeight="1">
      <c r="A8" s="33"/>
      <c r="B8" s="34"/>
      <c r="C8" s="33"/>
      <c r="D8" s="28" t="s">
        <v>100</v>
      </c>
      <c r="E8" s="33"/>
      <c r="F8" s="33"/>
      <c r="G8" s="33"/>
      <c r="H8" s="33"/>
      <c r="I8" s="33"/>
      <c r="J8" s="33"/>
      <c r="K8" s="33"/>
      <c r="L8" s="46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48" t="s">
        <v>1246</v>
      </c>
      <c r="F9" s="257"/>
      <c r="G9" s="257"/>
      <c r="H9" s="257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17</v>
      </c>
      <c r="E11" s="33"/>
      <c r="F11" s="26" t="s">
        <v>1</v>
      </c>
      <c r="G11" s="33"/>
      <c r="H11" s="33"/>
      <c r="I11" s="28" t="s">
        <v>18</v>
      </c>
      <c r="J11" s="26" t="s">
        <v>1</v>
      </c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19</v>
      </c>
      <c r="E12" s="33"/>
      <c r="F12" s="26" t="s">
        <v>20</v>
      </c>
      <c r="G12" s="33"/>
      <c r="H12" s="33"/>
      <c r="I12" s="28" t="s">
        <v>21</v>
      </c>
      <c r="J12" s="59" t="str">
        <f>'Rekapitulácia stavby'!AN8</f>
        <v>19. 1. 2022</v>
      </c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23</v>
      </c>
      <c r="E14" s="33"/>
      <c r="F14" s="33"/>
      <c r="G14" s="33"/>
      <c r="H14" s="33"/>
      <c r="I14" s="28" t="s">
        <v>24</v>
      </c>
      <c r="J14" s="26" t="s">
        <v>1</v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">
        <v>25</v>
      </c>
      <c r="F15" s="33"/>
      <c r="G15" s="33"/>
      <c r="H15" s="33"/>
      <c r="I15" s="28" t="s">
        <v>26</v>
      </c>
      <c r="J15" s="26" t="s">
        <v>1</v>
      </c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27</v>
      </c>
      <c r="E17" s="33"/>
      <c r="F17" s="33"/>
      <c r="G17" s="33"/>
      <c r="H17" s="33"/>
      <c r="I17" s="28" t="s">
        <v>24</v>
      </c>
      <c r="J17" s="29" t="str">
        <f>'Rekapitulácia stavby'!AN13</f>
        <v>Vyplň údaj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60" t="str">
        <f>'Rekapitulácia stavby'!E14</f>
        <v>Vyplň údaj</v>
      </c>
      <c r="F18" s="230"/>
      <c r="G18" s="230"/>
      <c r="H18" s="230"/>
      <c r="I18" s="28" t="s">
        <v>26</v>
      </c>
      <c r="J18" s="29" t="str">
        <f>'Rekapitulácia stavby'!AN14</f>
        <v>Vyplň údaj</v>
      </c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29</v>
      </c>
      <c r="E20" s="33"/>
      <c r="F20" s="33"/>
      <c r="G20" s="33"/>
      <c r="H20" s="33"/>
      <c r="I20" s="28" t="s">
        <v>24</v>
      </c>
      <c r="J20" s="26" t="s">
        <v>1</v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30</v>
      </c>
      <c r="F21" s="33"/>
      <c r="G21" s="33"/>
      <c r="H21" s="33"/>
      <c r="I21" s="28" t="s">
        <v>26</v>
      </c>
      <c r="J21" s="26" t="s">
        <v>1</v>
      </c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32</v>
      </c>
      <c r="E23" s="33"/>
      <c r="F23" s="33"/>
      <c r="G23" s="33"/>
      <c r="H23" s="33"/>
      <c r="I23" s="28" t="s">
        <v>24</v>
      </c>
      <c r="J23" s="26" t="s">
        <v>1</v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33</v>
      </c>
      <c r="F24" s="33"/>
      <c r="G24" s="33"/>
      <c r="H24" s="33"/>
      <c r="I24" s="28" t="s">
        <v>26</v>
      </c>
      <c r="J24" s="26" t="s">
        <v>1</v>
      </c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34</v>
      </c>
      <c r="E26" s="33"/>
      <c r="F26" s="33"/>
      <c r="G26" s="33"/>
      <c r="H26" s="33"/>
      <c r="I26" s="33"/>
      <c r="J26" s="33"/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8"/>
      <c r="B27" s="99"/>
      <c r="C27" s="98"/>
      <c r="D27" s="98"/>
      <c r="E27" s="234" t="s">
        <v>1</v>
      </c>
      <c r="F27" s="234"/>
      <c r="G27" s="234"/>
      <c r="H27" s="234"/>
      <c r="I27" s="98"/>
      <c r="J27" s="98"/>
      <c r="K27" s="98"/>
      <c r="L27" s="100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70"/>
      <c r="E29" s="70"/>
      <c r="F29" s="70"/>
      <c r="G29" s="70"/>
      <c r="H29" s="70"/>
      <c r="I29" s="70"/>
      <c r="J29" s="70"/>
      <c r="K29" s="70"/>
      <c r="L29" s="4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1" t="s">
        <v>35</v>
      </c>
      <c r="E30" s="33"/>
      <c r="F30" s="33"/>
      <c r="G30" s="33"/>
      <c r="H30" s="33"/>
      <c r="I30" s="33"/>
      <c r="J30" s="75">
        <f>ROUND(J121, 2)</f>
        <v>0</v>
      </c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70"/>
      <c r="E31" s="70"/>
      <c r="F31" s="70"/>
      <c r="G31" s="70"/>
      <c r="H31" s="70"/>
      <c r="I31" s="70"/>
      <c r="J31" s="70"/>
      <c r="K31" s="70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37</v>
      </c>
      <c r="G32" s="33"/>
      <c r="H32" s="33"/>
      <c r="I32" s="37" t="s">
        <v>36</v>
      </c>
      <c r="J32" s="37" t="s">
        <v>38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2" t="s">
        <v>39</v>
      </c>
      <c r="E33" s="39" t="s">
        <v>40</v>
      </c>
      <c r="F33" s="103">
        <f>ROUND((SUM(BE121:BE168)),  2)</f>
        <v>0</v>
      </c>
      <c r="G33" s="104"/>
      <c r="H33" s="104"/>
      <c r="I33" s="105">
        <v>0.2</v>
      </c>
      <c r="J33" s="103">
        <f>ROUND(((SUM(BE121:BE168))*I33),  2)</f>
        <v>0</v>
      </c>
      <c r="K33" s="33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9" t="s">
        <v>41</v>
      </c>
      <c r="F34" s="103">
        <f>ROUND((SUM(BF121:BF168)),  2)</f>
        <v>0</v>
      </c>
      <c r="G34" s="104"/>
      <c r="H34" s="104"/>
      <c r="I34" s="105">
        <v>0.2</v>
      </c>
      <c r="J34" s="103">
        <f>ROUND(((SUM(BF121:BF168))*I34),  2)</f>
        <v>0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33"/>
      <c r="D35" s="33"/>
      <c r="E35" s="28" t="s">
        <v>42</v>
      </c>
      <c r="F35" s="106">
        <f>ROUND((SUM(BG121:BG168)),  2)</f>
        <v>0</v>
      </c>
      <c r="G35" s="33"/>
      <c r="H35" s="33"/>
      <c r="I35" s="107">
        <v>0.2</v>
      </c>
      <c r="J35" s="106">
        <f>0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28" t="s">
        <v>43</v>
      </c>
      <c r="F36" s="106">
        <f>ROUND((SUM(BH121:BH168)),  2)</f>
        <v>0</v>
      </c>
      <c r="G36" s="33"/>
      <c r="H36" s="33"/>
      <c r="I36" s="107">
        <v>0.2</v>
      </c>
      <c r="J36" s="106">
        <f>0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39" t="s">
        <v>44</v>
      </c>
      <c r="F37" s="103">
        <f>ROUND((SUM(BI121:BI168)),  2)</f>
        <v>0</v>
      </c>
      <c r="G37" s="104"/>
      <c r="H37" s="104"/>
      <c r="I37" s="105">
        <v>0</v>
      </c>
      <c r="J37" s="103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8"/>
      <c r="D39" s="109" t="s">
        <v>45</v>
      </c>
      <c r="E39" s="64"/>
      <c r="F39" s="64"/>
      <c r="G39" s="110" t="s">
        <v>46</v>
      </c>
      <c r="H39" s="111" t="s">
        <v>47</v>
      </c>
      <c r="I39" s="64"/>
      <c r="J39" s="112">
        <f>SUM(J30:J37)</f>
        <v>0</v>
      </c>
      <c r="K39" s="11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6"/>
      <c r="D50" s="47" t="s">
        <v>48</v>
      </c>
      <c r="E50" s="48"/>
      <c r="F50" s="48"/>
      <c r="G50" s="47" t="s">
        <v>49</v>
      </c>
      <c r="H50" s="48"/>
      <c r="I50" s="48"/>
      <c r="J50" s="48"/>
      <c r="K50" s="48"/>
      <c r="L50" s="4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9" t="s">
        <v>50</v>
      </c>
      <c r="E61" s="36"/>
      <c r="F61" s="114" t="s">
        <v>51</v>
      </c>
      <c r="G61" s="49" t="s">
        <v>50</v>
      </c>
      <c r="H61" s="36"/>
      <c r="I61" s="36"/>
      <c r="J61" s="115" t="s">
        <v>51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7" t="s">
        <v>52</v>
      </c>
      <c r="E65" s="50"/>
      <c r="F65" s="50"/>
      <c r="G65" s="47" t="s">
        <v>53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9" t="s">
        <v>50</v>
      </c>
      <c r="E76" s="36"/>
      <c r="F76" s="114" t="s">
        <v>51</v>
      </c>
      <c r="G76" s="49" t="s">
        <v>50</v>
      </c>
      <c r="H76" s="36"/>
      <c r="I76" s="36"/>
      <c r="J76" s="115" t="s">
        <v>51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2" t="s">
        <v>102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26.25" customHeight="1">
      <c r="A85" s="33"/>
      <c r="B85" s="34"/>
      <c r="C85" s="33"/>
      <c r="D85" s="33"/>
      <c r="E85" s="258" t="str">
        <f>E7</f>
        <v>STAVEBNÉ ÚPRAVY KULTÚRNY DOM s.č. 237 so zmenou účelu prístavby KD na Materskú školu - prístavba, II. etapa</v>
      </c>
      <c r="F85" s="259"/>
      <c r="G85" s="259"/>
      <c r="H85" s="259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100</v>
      </c>
      <c r="D86" s="33"/>
      <c r="E86" s="33"/>
      <c r="F86" s="33"/>
      <c r="G86" s="33"/>
      <c r="H86" s="33"/>
      <c r="I86" s="33"/>
      <c r="J86" s="33"/>
      <c r="K86" s="33"/>
      <c r="L86" s="46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48" t="str">
        <f>E9</f>
        <v>1-22-6 - Kanalizačná prípojka</v>
      </c>
      <c r="F87" s="257"/>
      <c r="G87" s="257"/>
      <c r="H87" s="257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19</v>
      </c>
      <c r="D89" s="33"/>
      <c r="E89" s="33"/>
      <c r="F89" s="26" t="str">
        <f>F12</f>
        <v>KN-C 901, 902/1,2, k.ú. Vavrišovo</v>
      </c>
      <c r="G89" s="33"/>
      <c r="H89" s="33"/>
      <c r="I89" s="28" t="s">
        <v>21</v>
      </c>
      <c r="J89" s="59" t="str">
        <f>IF(J12="","",J12)</f>
        <v>19. 1. 2022</v>
      </c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2" customHeight="1">
      <c r="A91" s="33"/>
      <c r="B91" s="34"/>
      <c r="C91" s="28" t="s">
        <v>23</v>
      </c>
      <c r="D91" s="33"/>
      <c r="E91" s="33"/>
      <c r="F91" s="26" t="str">
        <f>E15</f>
        <v>Obec Vavrišovo</v>
      </c>
      <c r="G91" s="33"/>
      <c r="H91" s="33"/>
      <c r="I91" s="28" t="s">
        <v>29</v>
      </c>
      <c r="J91" s="31" t="str">
        <f>E21</f>
        <v>Ing. Bartková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8" t="s">
        <v>27</v>
      </c>
      <c r="D92" s="33"/>
      <c r="E92" s="33"/>
      <c r="F92" s="26" t="str">
        <f>IF(E18="","",E18)</f>
        <v>Vyplň údaj</v>
      </c>
      <c r="G92" s="33"/>
      <c r="H92" s="33"/>
      <c r="I92" s="28" t="s">
        <v>32</v>
      </c>
      <c r="J92" s="31" t="str">
        <f>E24</f>
        <v>Peter Vandriak</v>
      </c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16" t="s">
        <v>103</v>
      </c>
      <c r="D94" s="108"/>
      <c r="E94" s="108"/>
      <c r="F94" s="108"/>
      <c r="G94" s="108"/>
      <c r="H94" s="108"/>
      <c r="I94" s="108"/>
      <c r="J94" s="117" t="s">
        <v>104</v>
      </c>
      <c r="K94" s="108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18" t="s">
        <v>105</v>
      </c>
      <c r="D96" s="33"/>
      <c r="E96" s="33"/>
      <c r="F96" s="33"/>
      <c r="G96" s="33"/>
      <c r="H96" s="33"/>
      <c r="I96" s="33"/>
      <c r="J96" s="75">
        <f>J121</f>
        <v>0</v>
      </c>
      <c r="K96" s="3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106</v>
      </c>
    </row>
    <row r="97" spans="1:31" s="9" customFormat="1" ht="24.95" customHeight="1">
      <c r="B97" s="119"/>
      <c r="D97" s="120" t="s">
        <v>107</v>
      </c>
      <c r="E97" s="121"/>
      <c r="F97" s="121"/>
      <c r="G97" s="121"/>
      <c r="H97" s="121"/>
      <c r="I97" s="121"/>
      <c r="J97" s="122">
        <f>J122</f>
        <v>0</v>
      </c>
      <c r="L97" s="119"/>
    </row>
    <row r="98" spans="1:31" s="10" customFormat="1" ht="19.899999999999999" customHeight="1">
      <c r="B98" s="123"/>
      <c r="D98" s="124" t="s">
        <v>108</v>
      </c>
      <c r="E98" s="125"/>
      <c r="F98" s="125"/>
      <c r="G98" s="125"/>
      <c r="H98" s="125"/>
      <c r="I98" s="125"/>
      <c r="J98" s="126">
        <f>J123</f>
        <v>0</v>
      </c>
      <c r="L98" s="123"/>
    </row>
    <row r="99" spans="1:31" s="10" customFormat="1" ht="19.899999999999999" customHeight="1">
      <c r="B99" s="123"/>
      <c r="D99" s="124" t="s">
        <v>111</v>
      </c>
      <c r="E99" s="125"/>
      <c r="F99" s="125"/>
      <c r="G99" s="125"/>
      <c r="H99" s="125"/>
      <c r="I99" s="125"/>
      <c r="J99" s="126">
        <f>J151</f>
        <v>0</v>
      </c>
      <c r="L99" s="123"/>
    </row>
    <row r="100" spans="1:31" s="10" customFormat="1" ht="19.899999999999999" customHeight="1">
      <c r="B100" s="123"/>
      <c r="D100" s="124" t="s">
        <v>1173</v>
      </c>
      <c r="E100" s="125"/>
      <c r="F100" s="125"/>
      <c r="G100" s="125"/>
      <c r="H100" s="125"/>
      <c r="I100" s="125"/>
      <c r="J100" s="126">
        <f>J156</f>
        <v>0</v>
      </c>
      <c r="L100" s="123"/>
    </row>
    <row r="101" spans="1:31" s="10" customFormat="1" ht="19.899999999999999" customHeight="1">
      <c r="B101" s="123"/>
      <c r="D101" s="124" t="s">
        <v>114</v>
      </c>
      <c r="E101" s="125"/>
      <c r="F101" s="125"/>
      <c r="G101" s="125"/>
      <c r="H101" s="125"/>
      <c r="I101" s="125"/>
      <c r="J101" s="126">
        <f>J167</f>
        <v>0</v>
      </c>
      <c r="L101" s="123"/>
    </row>
    <row r="102" spans="1:31" s="2" customFormat="1" ht="21.75" customHeight="1">
      <c r="A102" s="33"/>
      <c r="B102" s="34"/>
      <c r="C102" s="33"/>
      <c r="D102" s="33"/>
      <c r="E102" s="33"/>
      <c r="F102" s="33"/>
      <c r="G102" s="33"/>
      <c r="H102" s="33"/>
      <c r="I102" s="33"/>
      <c r="J102" s="33"/>
      <c r="K102" s="33"/>
      <c r="L102" s="46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31" s="2" customFormat="1" ht="6.95" customHeight="1">
      <c r="A103" s="33"/>
      <c r="B103" s="51"/>
      <c r="C103" s="52"/>
      <c r="D103" s="52"/>
      <c r="E103" s="52"/>
      <c r="F103" s="52"/>
      <c r="G103" s="52"/>
      <c r="H103" s="52"/>
      <c r="I103" s="52"/>
      <c r="J103" s="52"/>
      <c r="K103" s="52"/>
      <c r="L103" s="46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7" spans="1:31" s="2" customFormat="1" ht="6.95" customHeight="1">
      <c r="A107" s="33"/>
      <c r="B107" s="53"/>
      <c r="C107" s="54"/>
      <c r="D107" s="54"/>
      <c r="E107" s="54"/>
      <c r="F107" s="54"/>
      <c r="G107" s="54"/>
      <c r="H107" s="54"/>
      <c r="I107" s="54"/>
      <c r="J107" s="54"/>
      <c r="K107" s="54"/>
      <c r="L107" s="46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24.95" customHeight="1">
      <c r="A108" s="33"/>
      <c r="B108" s="34"/>
      <c r="C108" s="22" t="s">
        <v>123</v>
      </c>
      <c r="D108" s="33"/>
      <c r="E108" s="33"/>
      <c r="F108" s="33"/>
      <c r="G108" s="33"/>
      <c r="H108" s="33"/>
      <c r="I108" s="33"/>
      <c r="J108" s="33"/>
      <c r="K108" s="33"/>
      <c r="L108" s="46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6.95" customHeight="1">
      <c r="A109" s="33"/>
      <c r="B109" s="34"/>
      <c r="C109" s="33"/>
      <c r="D109" s="33"/>
      <c r="E109" s="33"/>
      <c r="F109" s="33"/>
      <c r="G109" s="33"/>
      <c r="H109" s="33"/>
      <c r="I109" s="33"/>
      <c r="J109" s="33"/>
      <c r="K109" s="33"/>
      <c r="L109" s="46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2" customHeight="1">
      <c r="A110" s="33"/>
      <c r="B110" s="34"/>
      <c r="C110" s="28" t="s">
        <v>15</v>
      </c>
      <c r="D110" s="33"/>
      <c r="E110" s="33"/>
      <c r="F110" s="33"/>
      <c r="G110" s="33"/>
      <c r="H110" s="33"/>
      <c r="I110" s="33"/>
      <c r="J110" s="33"/>
      <c r="K110" s="33"/>
      <c r="L110" s="46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26.25" customHeight="1">
      <c r="A111" s="33"/>
      <c r="B111" s="34"/>
      <c r="C111" s="33"/>
      <c r="D111" s="33"/>
      <c r="E111" s="258" t="str">
        <f>E7</f>
        <v>STAVEBNÉ ÚPRAVY KULTÚRNY DOM s.č. 237 so zmenou účelu prístavby KD na Materskú školu - prístavba, II. etapa</v>
      </c>
      <c r="F111" s="259"/>
      <c r="G111" s="259"/>
      <c r="H111" s="259"/>
      <c r="I111" s="33"/>
      <c r="J111" s="33"/>
      <c r="K111" s="33"/>
      <c r="L111" s="46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100</v>
      </c>
      <c r="D112" s="33"/>
      <c r="E112" s="33"/>
      <c r="F112" s="33"/>
      <c r="G112" s="33"/>
      <c r="H112" s="33"/>
      <c r="I112" s="33"/>
      <c r="J112" s="33"/>
      <c r="K112" s="33"/>
      <c r="L112" s="46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16.5" customHeight="1">
      <c r="A113" s="33"/>
      <c r="B113" s="34"/>
      <c r="C113" s="33"/>
      <c r="D113" s="33"/>
      <c r="E113" s="248" t="str">
        <f>E9</f>
        <v>1-22-6 - Kanalizačná prípojka</v>
      </c>
      <c r="F113" s="257"/>
      <c r="G113" s="257"/>
      <c r="H113" s="257"/>
      <c r="I113" s="33"/>
      <c r="J113" s="33"/>
      <c r="K113" s="33"/>
      <c r="L113" s="46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6.95" customHeight="1">
      <c r="A114" s="33"/>
      <c r="B114" s="34"/>
      <c r="C114" s="33"/>
      <c r="D114" s="33"/>
      <c r="E114" s="33"/>
      <c r="F114" s="33"/>
      <c r="G114" s="33"/>
      <c r="H114" s="33"/>
      <c r="I114" s="33"/>
      <c r="J114" s="33"/>
      <c r="K114" s="33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2" customHeight="1">
      <c r="A115" s="33"/>
      <c r="B115" s="34"/>
      <c r="C115" s="28" t="s">
        <v>19</v>
      </c>
      <c r="D115" s="33"/>
      <c r="E115" s="33"/>
      <c r="F115" s="26" t="str">
        <f>F12</f>
        <v>KN-C 901, 902/1,2, k.ú. Vavrišovo</v>
      </c>
      <c r="G115" s="33"/>
      <c r="H115" s="33"/>
      <c r="I115" s="28" t="s">
        <v>21</v>
      </c>
      <c r="J115" s="59" t="str">
        <f>IF(J12="","",J12)</f>
        <v>19. 1. 2022</v>
      </c>
      <c r="K115" s="33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6.95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5.2" customHeight="1">
      <c r="A117" s="33"/>
      <c r="B117" s="34"/>
      <c r="C117" s="28" t="s">
        <v>23</v>
      </c>
      <c r="D117" s="33"/>
      <c r="E117" s="33"/>
      <c r="F117" s="26" t="str">
        <f>E15</f>
        <v>Obec Vavrišovo</v>
      </c>
      <c r="G117" s="33"/>
      <c r="H117" s="33"/>
      <c r="I117" s="28" t="s">
        <v>29</v>
      </c>
      <c r="J117" s="31" t="str">
        <f>E21</f>
        <v>Ing. Bartková</v>
      </c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15.2" customHeight="1">
      <c r="A118" s="33"/>
      <c r="B118" s="34"/>
      <c r="C118" s="28" t="s">
        <v>27</v>
      </c>
      <c r="D118" s="33"/>
      <c r="E118" s="33"/>
      <c r="F118" s="26" t="str">
        <f>IF(E18="","",E18)</f>
        <v>Vyplň údaj</v>
      </c>
      <c r="G118" s="33"/>
      <c r="H118" s="33"/>
      <c r="I118" s="28" t="s">
        <v>32</v>
      </c>
      <c r="J118" s="31" t="str">
        <f>E24</f>
        <v>Peter Vandriak</v>
      </c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10.35" customHeight="1">
      <c r="A119" s="33"/>
      <c r="B119" s="34"/>
      <c r="C119" s="33"/>
      <c r="D119" s="33"/>
      <c r="E119" s="33"/>
      <c r="F119" s="33"/>
      <c r="G119" s="33"/>
      <c r="H119" s="33"/>
      <c r="I119" s="33"/>
      <c r="J119" s="33"/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11" customFormat="1" ht="29.25" customHeight="1">
      <c r="A120" s="127"/>
      <c r="B120" s="128"/>
      <c r="C120" s="129" t="s">
        <v>124</v>
      </c>
      <c r="D120" s="130" t="s">
        <v>60</v>
      </c>
      <c r="E120" s="130" t="s">
        <v>56</v>
      </c>
      <c r="F120" s="130" t="s">
        <v>57</v>
      </c>
      <c r="G120" s="130" t="s">
        <v>125</v>
      </c>
      <c r="H120" s="130" t="s">
        <v>126</v>
      </c>
      <c r="I120" s="130" t="s">
        <v>127</v>
      </c>
      <c r="J120" s="131" t="s">
        <v>104</v>
      </c>
      <c r="K120" s="132" t="s">
        <v>128</v>
      </c>
      <c r="L120" s="133"/>
      <c r="M120" s="66" t="s">
        <v>1</v>
      </c>
      <c r="N120" s="67" t="s">
        <v>39</v>
      </c>
      <c r="O120" s="67" t="s">
        <v>129</v>
      </c>
      <c r="P120" s="67" t="s">
        <v>130</v>
      </c>
      <c r="Q120" s="67" t="s">
        <v>131</v>
      </c>
      <c r="R120" s="67" t="s">
        <v>132</v>
      </c>
      <c r="S120" s="67" t="s">
        <v>133</v>
      </c>
      <c r="T120" s="68" t="s">
        <v>134</v>
      </c>
      <c r="U120" s="127"/>
      <c r="V120" s="127"/>
      <c r="W120" s="127"/>
      <c r="X120" s="127"/>
      <c r="Y120" s="127"/>
      <c r="Z120" s="127"/>
      <c r="AA120" s="127"/>
      <c r="AB120" s="127"/>
      <c r="AC120" s="127"/>
      <c r="AD120" s="127"/>
      <c r="AE120" s="127"/>
    </row>
    <row r="121" spans="1:65" s="2" customFormat="1" ht="22.9" customHeight="1">
      <c r="A121" s="33"/>
      <c r="B121" s="34"/>
      <c r="C121" s="73" t="s">
        <v>105</v>
      </c>
      <c r="D121" s="33"/>
      <c r="E121" s="33"/>
      <c r="F121" s="33"/>
      <c r="G121" s="33"/>
      <c r="H121" s="33"/>
      <c r="I121" s="33"/>
      <c r="J121" s="134">
        <f>BK121</f>
        <v>0</v>
      </c>
      <c r="K121" s="33"/>
      <c r="L121" s="34"/>
      <c r="M121" s="69"/>
      <c r="N121" s="60"/>
      <c r="O121" s="70"/>
      <c r="P121" s="135">
        <f>P122</f>
        <v>0</v>
      </c>
      <c r="Q121" s="70"/>
      <c r="R121" s="135">
        <f>R122</f>
        <v>11.060751490000001</v>
      </c>
      <c r="S121" s="70"/>
      <c r="T121" s="136">
        <f>T122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T121" s="18" t="s">
        <v>74</v>
      </c>
      <c r="AU121" s="18" t="s">
        <v>106</v>
      </c>
      <c r="BK121" s="137">
        <f>BK122</f>
        <v>0</v>
      </c>
    </row>
    <row r="122" spans="1:65" s="12" customFormat="1" ht="25.9" customHeight="1">
      <c r="B122" s="138"/>
      <c r="D122" s="139" t="s">
        <v>74</v>
      </c>
      <c r="E122" s="140" t="s">
        <v>135</v>
      </c>
      <c r="F122" s="140" t="s">
        <v>136</v>
      </c>
      <c r="I122" s="141"/>
      <c r="J122" s="142">
        <f>BK122</f>
        <v>0</v>
      </c>
      <c r="L122" s="138"/>
      <c r="M122" s="143"/>
      <c r="N122" s="144"/>
      <c r="O122" s="144"/>
      <c r="P122" s="145">
        <f>P123+P151+P156+P167</f>
        <v>0</v>
      </c>
      <c r="Q122" s="144"/>
      <c r="R122" s="145">
        <f>R123+R151+R156+R167</f>
        <v>11.060751490000001</v>
      </c>
      <c r="S122" s="144"/>
      <c r="T122" s="146">
        <f>T123+T151+T156+T167</f>
        <v>0</v>
      </c>
      <c r="AR122" s="139" t="s">
        <v>82</v>
      </c>
      <c r="AT122" s="147" t="s">
        <v>74</v>
      </c>
      <c r="AU122" s="147" t="s">
        <v>75</v>
      </c>
      <c r="AY122" s="139" t="s">
        <v>137</v>
      </c>
      <c r="BK122" s="148">
        <f>BK123+BK151+BK156+BK167</f>
        <v>0</v>
      </c>
    </row>
    <row r="123" spans="1:65" s="12" customFormat="1" ht="22.9" customHeight="1">
      <c r="B123" s="138"/>
      <c r="D123" s="139" t="s">
        <v>74</v>
      </c>
      <c r="E123" s="149" t="s">
        <v>82</v>
      </c>
      <c r="F123" s="149" t="s">
        <v>138</v>
      </c>
      <c r="I123" s="141"/>
      <c r="J123" s="150">
        <f>BK123</f>
        <v>0</v>
      </c>
      <c r="L123" s="138"/>
      <c r="M123" s="143"/>
      <c r="N123" s="144"/>
      <c r="O123" s="144"/>
      <c r="P123" s="145">
        <f>SUM(P124:P150)</f>
        <v>0</v>
      </c>
      <c r="Q123" s="144"/>
      <c r="R123" s="145">
        <f>SUM(R124:R150)</f>
        <v>7.7249999999999996</v>
      </c>
      <c r="S123" s="144"/>
      <c r="T123" s="146">
        <f>SUM(T124:T150)</f>
        <v>0</v>
      </c>
      <c r="AR123" s="139" t="s">
        <v>82</v>
      </c>
      <c r="AT123" s="147" t="s">
        <v>74</v>
      </c>
      <c r="AU123" s="147" t="s">
        <v>82</v>
      </c>
      <c r="AY123" s="139" t="s">
        <v>137</v>
      </c>
      <c r="BK123" s="148">
        <f>SUM(BK124:BK150)</f>
        <v>0</v>
      </c>
    </row>
    <row r="124" spans="1:65" s="2" customFormat="1" ht="21.75" customHeight="1">
      <c r="A124" s="33"/>
      <c r="B124" s="151"/>
      <c r="C124" s="152" t="s">
        <v>911</v>
      </c>
      <c r="D124" s="152" t="s">
        <v>140</v>
      </c>
      <c r="E124" s="153" t="s">
        <v>1247</v>
      </c>
      <c r="F124" s="154" t="s">
        <v>1248</v>
      </c>
      <c r="G124" s="155" t="s">
        <v>143</v>
      </c>
      <c r="H124" s="156">
        <v>5.75</v>
      </c>
      <c r="I124" s="157"/>
      <c r="J124" s="158">
        <f>ROUND(I124*H124,2)</f>
        <v>0</v>
      </c>
      <c r="K124" s="159"/>
      <c r="L124" s="34"/>
      <c r="M124" s="160" t="s">
        <v>1</v>
      </c>
      <c r="N124" s="161" t="s">
        <v>41</v>
      </c>
      <c r="O124" s="62"/>
      <c r="P124" s="162">
        <f>O124*H124</f>
        <v>0</v>
      </c>
      <c r="Q124" s="162">
        <v>0</v>
      </c>
      <c r="R124" s="162">
        <f>Q124*H124</f>
        <v>0</v>
      </c>
      <c r="S124" s="162">
        <v>0</v>
      </c>
      <c r="T124" s="163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64" t="s">
        <v>144</v>
      </c>
      <c r="AT124" s="164" t="s">
        <v>140</v>
      </c>
      <c r="AU124" s="164" t="s">
        <v>145</v>
      </c>
      <c r="AY124" s="18" t="s">
        <v>137</v>
      </c>
      <c r="BE124" s="165">
        <f>IF(N124="základná",J124,0)</f>
        <v>0</v>
      </c>
      <c r="BF124" s="165">
        <f>IF(N124="znížená",J124,0)</f>
        <v>0</v>
      </c>
      <c r="BG124" s="165">
        <f>IF(N124="zákl. prenesená",J124,0)</f>
        <v>0</v>
      </c>
      <c r="BH124" s="165">
        <f>IF(N124="zníž. prenesená",J124,0)</f>
        <v>0</v>
      </c>
      <c r="BI124" s="165">
        <f>IF(N124="nulová",J124,0)</f>
        <v>0</v>
      </c>
      <c r="BJ124" s="18" t="s">
        <v>145</v>
      </c>
      <c r="BK124" s="165">
        <f>ROUND(I124*H124,2)</f>
        <v>0</v>
      </c>
      <c r="BL124" s="18" t="s">
        <v>144</v>
      </c>
      <c r="BM124" s="164" t="s">
        <v>1249</v>
      </c>
    </row>
    <row r="125" spans="1:65" s="13" customFormat="1">
      <c r="B125" s="166"/>
      <c r="D125" s="167" t="s">
        <v>147</v>
      </c>
      <c r="E125" s="168" t="s">
        <v>1</v>
      </c>
      <c r="F125" s="169" t="s">
        <v>1250</v>
      </c>
      <c r="H125" s="170">
        <v>5.75</v>
      </c>
      <c r="I125" s="171"/>
      <c r="L125" s="166"/>
      <c r="M125" s="172"/>
      <c r="N125" s="173"/>
      <c r="O125" s="173"/>
      <c r="P125" s="173"/>
      <c r="Q125" s="173"/>
      <c r="R125" s="173"/>
      <c r="S125" s="173"/>
      <c r="T125" s="174"/>
      <c r="AT125" s="168" t="s">
        <v>147</v>
      </c>
      <c r="AU125" s="168" t="s">
        <v>145</v>
      </c>
      <c r="AV125" s="13" t="s">
        <v>145</v>
      </c>
      <c r="AW125" s="13" t="s">
        <v>31</v>
      </c>
      <c r="AX125" s="13" t="s">
        <v>82</v>
      </c>
      <c r="AY125" s="168" t="s">
        <v>137</v>
      </c>
    </row>
    <row r="126" spans="1:65" s="2" customFormat="1" ht="37.9" customHeight="1">
      <c r="A126" s="33"/>
      <c r="B126" s="151"/>
      <c r="C126" s="152" t="s">
        <v>648</v>
      </c>
      <c r="D126" s="152" t="s">
        <v>140</v>
      </c>
      <c r="E126" s="153" t="s">
        <v>1251</v>
      </c>
      <c r="F126" s="154" t="s">
        <v>1252</v>
      </c>
      <c r="G126" s="155" t="s">
        <v>143</v>
      </c>
      <c r="H126" s="156">
        <v>5.75</v>
      </c>
      <c r="I126" s="157"/>
      <c r="J126" s="158">
        <f>ROUND(I126*H126,2)</f>
        <v>0</v>
      </c>
      <c r="K126" s="159"/>
      <c r="L126" s="34"/>
      <c r="M126" s="160" t="s">
        <v>1</v>
      </c>
      <c r="N126" s="161" t="s">
        <v>41</v>
      </c>
      <c r="O126" s="62"/>
      <c r="P126" s="162">
        <f>O126*H126</f>
        <v>0</v>
      </c>
      <c r="Q126" s="162">
        <v>0</v>
      </c>
      <c r="R126" s="162">
        <f>Q126*H126</f>
        <v>0</v>
      </c>
      <c r="S126" s="162">
        <v>0</v>
      </c>
      <c r="T126" s="163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64" t="s">
        <v>144</v>
      </c>
      <c r="AT126" s="164" t="s">
        <v>140</v>
      </c>
      <c r="AU126" s="164" t="s">
        <v>145</v>
      </c>
      <c r="AY126" s="18" t="s">
        <v>137</v>
      </c>
      <c r="BE126" s="165">
        <f>IF(N126="základná",J126,0)</f>
        <v>0</v>
      </c>
      <c r="BF126" s="165">
        <f>IF(N126="znížená",J126,0)</f>
        <v>0</v>
      </c>
      <c r="BG126" s="165">
        <f>IF(N126="zákl. prenesená",J126,0)</f>
        <v>0</v>
      </c>
      <c r="BH126" s="165">
        <f>IF(N126="zníž. prenesená",J126,0)</f>
        <v>0</v>
      </c>
      <c r="BI126" s="165">
        <f>IF(N126="nulová",J126,0)</f>
        <v>0</v>
      </c>
      <c r="BJ126" s="18" t="s">
        <v>145</v>
      </c>
      <c r="BK126" s="165">
        <f>ROUND(I126*H126,2)</f>
        <v>0</v>
      </c>
      <c r="BL126" s="18" t="s">
        <v>144</v>
      </c>
      <c r="BM126" s="164" t="s">
        <v>1253</v>
      </c>
    </row>
    <row r="127" spans="1:65" s="2" customFormat="1" ht="24.2" customHeight="1">
      <c r="A127" s="33"/>
      <c r="B127" s="151"/>
      <c r="C127" s="152" t="s">
        <v>660</v>
      </c>
      <c r="D127" s="152" t="s">
        <v>140</v>
      </c>
      <c r="E127" s="153" t="s">
        <v>151</v>
      </c>
      <c r="F127" s="154" t="s">
        <v>152</v>
      </c>
      <c r="G127" s="155" t="s">
        <v>143</v>
      </c>
      <c r="H127" s="156">
        <v>5.75</v>
      </c>
      <c r="I127" s="157"/>
      <c r="J127" s="158">
        <f>ROUND(I127*H127,2)</f>
        <v>0</v>
      </c>
      <c r="K127" s="159"/>
      <c r="L127" s="34"/>
      <c r="M127" s="160" t="s">
        <v>1</v>
      </c>
      <c r="N127" s="161" t="s">
        <v>41</v>
      </c>
      <c r="O127" s="62"/>
      <c r="P127" s="162">
        <f>O127*H127</f>
        <v>0</v>
      </c>
      <c r="Q127" s="162">
        <v>0</v>
      </c>
      <c r="R127" s="162">
        <f>Q127*H127</f>
        <v>0</v>
      </c>
      <c r="S127" s="162">
        <v>0</v>
      </c>
      <c r="T127" s="163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64" t="s">
        <v>144</v>
      </c>
      <c r="AT127" s="164" t="s">
        <v>140</v>
      </c>
      <c r="AU127" s="164" t="s">
        <v>145</v>
      </c>
      <c r="AY127" s="18" t="s">
        <v>137</v>
      </c>
      <c r="BE127" s="165">
        <f>IF(N127="základná",J127,0)</f>
        <v>0</v>
      </c>
      <c r="BF127" s="165">
        <f>IF(N127="znížená",J127,0)</f>
        <v>0</v>
      </c>
      <c r="BG127" s="165">
        <f>IF(N127="zákl. prenesená",J127,0)</f>
        <v>0</v>
      </c>
      <c r="BH127" s="165">
        <f>IF(N127="zníž. prenesená",J127,0)</f>
        <v>0</v>
      </c>
      <c r="BI127" s="165">
        <f>IF(N127="nulová",J127,0)</f>
        <v>0</v>
      </c>
      <c r="BJ127" s="18" t="s">
        <v>145</v>
      </c>
      <c r="BK127" s="165">
        <f>ROUND(I127*H127,2)</f>
        <v>0</v>
      </c>
      <c r="BL127" s="18" t="s">
        <v>144</v>
      </c>
      <c r="BM127" s="164" t="s">
        <v>1254</v>
      </c>
    </row>
    <row r="128" spans="1:65" s="13" customFormat="1">
      <c r="B128" s="166"/>
      <c r="D128" s="167" t="s">
        <v>147</v>
      </c>
      <c r="E128" s="168" t="s">
        <v>1</v>
      </c>
      <c r="F128" s="169" t="s">
        <v>1255</v>
      </c>
      <c r="H128" s="170">
        <v>5.75</v>
      </c>
      <c r="I128" s="171"/>
      <c r="L128" s="166"/>
      <c r="M128" s="172"/>
      <c r="N128" s="173"/>
      <c r="O128" s="173"/>
      <c r="P128" s="173"/>
      <c r="Q128" s="173"/>
      <c r="R128" s="173"/>
      <c r="S128" s="173"/>
      <c r="T128" s="174"/>
      <c r="AT128" s="168" t="s">
        <v>147</v>
      </c>
      <c r="AU128" s="168" t="s">
        <v>145</v>
      </c>
      <c r="AV128" s="13" t="s">
        <v>145</v>
      </c>
      <c r="AW128" s="13" t="s">
        <v>31</v>
      </c>
      <c r="AX128" s="13" t="s">
        <v>82</v>
      </c>
      <c r="AY128" s="168" t="s">
        <v>137</v>
      </c>
    </row>
    <row r="129" spans="1:65" s="2" customFormat="1" ht="33" customHeight="1">
      <c r="A129" s="33"/>
      <c r="B129" s="151"/>
      <c r="C129" s="152" t="s">
        <v>433</v>
      </c>
      <c r="D129" s="152" t="s">
        <v>140</v>
      </c>
      <c r="E129" s="153" t="s">
        <v>157</v>
      </c>
      <c r="F129" s="154" t="s">
        <v>158</v>
      </c>
      <c r="G129" s="155" t="s">
        <v>143</v>
      </c>
      <c r="H129" s="156">
        <v>6.5529999999999999</v>
      </c>
      <c r="I129" s="157"/>
      <c r="J129" s="158">
        <f>ROUND(I129*H129,2)</f>
        <v>0</v>
      </c>
      <c r="K129" s="159"/>
      <c r="L129" s="34"/>
      <c r="M129" s="160" t="s">
        <v>1</v>
      </c>
      <c r="N129" s="161" t="s">
        <v>41</v>
      </c>
      <c r="O129" s="62"/>
      <c r="P129" s="162">
        <f>O129*H129</f>
        <v>0</v>
      </c>
      <c r="Q129" s="162">
        <v>0</v>
      </c>
      <c r="R129" s="162">
        <f>Q129*H129</f>
        <v>0</v>
      </c>
      <c r="S129" s="162">
        <v>0</v>
      </c>
      <c r="T129" s="163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4" t="s">
        <v>144</v>
      </c>
      <c r="AT129" s="164" t="s">
        <v>140</v>
      </c>
      <c r="AU129" s="164" t="s">
        <v>145</v>
      </c>
      <c r="AY129" s="18" t="s">
        <v>137</v>
      </c>
      <c r="BE129" s="165">
        <f>IF(N129="základná",J129,0)</f>
        <v>0</v>
      </c>
      <c r="BF129" s="165">
        <f>IF(N129="znížená",J129,0)</f>
        <v>0</v>
      </c>
      <c r="BG129" s="165">
        <f>IF(N129="zákl. prenesená",J129,0)</f>
        <v>0</v>
      </c>
      <c r="BH129" s="165">
        <f>IF(N129="zníž. prenesená",J129,0)</f>
        <v>0</v>
      </c>
      <c r="BI129" s="165">
        <f>IF(N129="nulová",J129,0)</f>
        <v>0</v>
      </c>
      <c r="BJ129" s="18" t="s">
        <v>145</v>
      </c>
      <c r="BK129" s="165">
        <f>ROUND(I129*H129,2)</f>
        <v>0</v>
      </c>
      <c r="BL129" s="18" t="s">
        <v>144</v>
      </c>
      <c r="BM129" s="164" t="s">
        <v>1256</v>
      </c>
    </row>
    <row r="130" spans="1:65" s="15" customFormat="1">
      <c r="B130" s="183"/>
      <c r="D130" s="167" t="s">
        <v>147</v>
      </c>
      <c r="E130" s="184" t="s">
        <v>1</v>
      </c>
      <c r="F130" s="185" t="s">
        <v>1183</v>
      </c>
      <c r="H130" s="184" t="s">
        <v>1</v>
      </c>
      <c r="I130" s="186"/>
      <c r="L130" s="183"/>
      <c r="M130" s="187"/>
      <c r="N130" s="188"/>
      <c r="O130" s="188"/>
      <c r="P130" s="188"/>
      <c r="Q130" s="188"/>
      <c r="R130" s="188"/>
      <c r="S130" s="188"/>
      <c r="T130" s="189"/>
      <c r="AT130" s="184" t="s">
        <v>147</v>
      </c>
      <c r="AU130" s="184" t="s">
        <v>145</v>
      </c>
      <c r="AV130" s="15" t="s">
        <v>82</v>
      </c>
      <c r="AW130" s="15" t="s">
        <v>31</v>
      </c>
      <c r="AX130" s="15" t="s">
        <v>75</v>
      </c>
      <c r="AY130" s="184" t="s">
        <v>137</v>
      </c>
    </row>
    <row r="131" spans="1:65" s="13" customFormat="1">
      <c r="B131" s="166"/>
      <c r="D131" s="167" t="s">
        <v>147</v>
      </c>
      <c r="E131" s="168" t="s">
        <v>1</v>
      </c>
      <c r="F131" s="169" t="s">
        <v>1257</v>
      </c>
      <c r="H131" s="170">
        <v>6.5529999999999999</v>
      </c>
      <c r="I131" s="171"/>
      <c r="L131" s="166"/>
      <c r="M131" s="172"/>
      <c r="N131" s="173"/>
      <c r="O131" s="173"/>
      <c r="P131" s="173"/>
      <c r="Q131" s="173"/>
      <c r="R131" s="173"/>
      <c r="S131" s="173"/>
      <c r="T131" s="174"/>
      <c r="AT131" s="168" t="s">
        <v>147</v>
      </c>
      <c r="AU131" s="168" t="s">
        <v>145</v>
      </c>
      <c r="AV131" s="13" t="s">
        <v>145</v>
      </c>
      <c r="AW131" s="13" t="s">
        <v>31</v>
      </c>
      <c r="AX131" s="13" t="s">
        <v>75</v>
      </c>
      <c r="AY131" s="168" t="s">
        <v>137</v>
      </c>
    </row>
    <row r="132" spans="1:65" s="14" customFormat="1">
      <c r="B132" s="175"/>
      <c r="D132" s="167" t="s">
        <v>147</v>
      </c>
      <c r="E132" s="176" t="s">
        <v>1</v>
      </c>
      <c r="F132" s="177" t="s">
        <v>149</v>
      </c>
      <c r="H132" s="178">
        <v>6.5529999999999999</v>
      </c>
      <c r="I132" s="179"/>
      <c r="L132" s="175"/>
      <c r="M132" s="180"/>
      <c r="N132" s="181"/>
      <c r="O132" s="181"/>
      <c r="P132" s="181"/>
      <c r="Q132" s="181"/>
      <c r="R132" s="181"/>
      <c r="S132" s="181"/>
      <c r="T132" s="182"/>
      <c r="AT132" s="176" t="s">
        <v>147</v>
      </c>
      <c r="AU132" s="176" t="s">
        <v>145</v>
      </c>
      <c r="AV132" s="14" t="s">
        <v>144</v>
      </c>
      <c r="AW132" s="14" t="s">
        <v>31</v>
      </c>
      <c r="AX132" s="14" t="s">
        <v>82</v>
      </c>
      <c r="AY132" s="176" t="s">
        <v>137</v>
      </c>
    </row>
    <row r="133" spans="1:65" s="2" customFormat="1" ht="37.9" customHeight="1">
      <c r="A133" s="33"/>
      <c r="B133" s="151"/>
      <c r="C133" s="152" t="s">
        <v>263</v>
      </c>
      <c r="D133" s="152" t="s">
        <v>140</v>
      </c>
      <c r="E133" s="153" t="s">
        <v>162</v>
      </c>
      <c r="F133" s="154" t="s">
        <v>163</v>
      </c>
      <c r="G133" s="155" t="s">
        <v>143</v>
      </c>
      <c r="H133" s="156">
        <v>19.658999999999999</v>
      </c>
      <c r="I133" s="157"/>
      <c r="J133" s="158">
        <f>ROUND(I133*H133,2)</f>
        <v>0</v>
      </c>
      <c r="K133" s="159"/>
      <c r="L133" s="34"/>
      <c r="M133" s="160" t="s">
        <v>1</v>
      </c>
      <c r="N133" s="161" t="s">
        <v>41</v>
      </c>
      <c r="O133" s="62"/>
      <c r="P133" s="162">
        <f>O133*H133</f>
        <v>0</v>
      </c>
      <c r="Q133" s="162">
        <v>0</v>
      </c>
      <c r="R133" s="162">
        <f>Q133*H133</f>
        <v>0</v>
      </c>
      <c r="S133" s="162">
        <v>0</v>
      </c>
      <c r="T133" s="163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4" t="s">
        <v>144</v>
      </c>
      <c r="AT133" s="164" t="s">
        <v>140</v>
      </c>
      <c r="AU133" s="164" t="s">
        <v>145</v>
      </c>
      <c r="AY133" s="18" t="s">
        <v>137</v>
      </c>
      <c r="BE133" s="165">
        <f>IF(N133="základná",J133,0)</f>
        <v>0</v>
      </c>
      <c r="BF133" s="165">
        <f>IF(N133="znížená",J133,0)</f>
        <v>0</v>
      </c>
      <c r="BG133" s="165">
        <f>IF(N133="zákl. prenesená",J133,0)</f>
        <v>0</v>
      </c>
      <c r="BH133" s="165">
        <f>IF(N133="zníž. prenesená",J133,0)</f>
        <v>0</v>
      </c>
      <c r="BI133" s="165">
        <f>IF(N133="nulová",J133,0)</f>
        <v>0</v>
      </c>
      <c r="BJ133" s="18" t="s">
        <v>145</v>
      </c>
      <c r="BK133" s="165">
        <f>ROUND(I133*H133,2)</f>
        <v>0</v>
      </c>
      <c r="BL133" s="18" t="s">
        <v>144</v>
      </c>
      <c r="BM133" s="164" t="s">
        <v>1258</v>
      </c>
    </row>
    <row r="134" spans="1:65" s="13" customFormat="1">
      <c r="B134" s="166"/>
      <c r="D134" s="167" t="s">
        <v>147</v>
      </c>
      <c r="E134" s="168" t="s">
        <v>1</v>
      </c>
      <c r="F134" s="169" t="s">
        <v>1259</v>
      </c>
      <c r="H134" s="170">
        <v>19.658999999999999</v>
      </c>
      <c r="I134" s="171"/>
      <c r="L134" s="166"/>
      <c r="M134" s="172"/>
      <c r="N134" s="173"/>
      <c r="O134" s="173"/>
      <c r="P134" s="173"/>
      <c r="Q134" s="173"/>
      <c r="R134" s="173"/>
      <c r="S134" s="173"/>
      <c r="T134" s="174"/>
      <c r="AT134" s="168" t="s">
        <v>147</v>
      </c>
      <c r="AU134" s="168" t="s">
        <v>145</v>
      </c>
      <c r="AV134" s="13" t="s">
        <v>145</v>
      </c>
      <c r="AW134" s="13" t="s">
        <v>31</v>
      </c>
      <c r="AX134" s="13" t="s">
        <v>82</v>
      </c>
      <c r="AY134" s="168" t="s">
        <v>137</v>
      </c>
    </row>
    <row r="135" spans="1:65" s="2" customFormat="1" ht="16.5" customHeight="1">
      <c r="A135" s="33"/>
      <c r="B135" s="151"/>
      <c r="C135" s="152" t="s">
        <v>452</v>
      </c>
      <c r="D135" s="152" t="s">
        <v>140</v>
      </c>
      <c r="E135" s="153" t="s">
        <v>167</v>
      </c>
      <c r="F135" s="154" t="s">
        <v>168</v>
      </c>
      <c r="G135" s="155" t="s">
        <v>143</v>
      </c>
      <c r="H135" s="156">
        <v>11.5</v>
      </c>
      <c r="I135" s="157"/>
      <c r="J135" s="158">
        <f>ROUND(I135*H135,2)</f>
        <v>0</v>
      </c>
      <c r="K135" s="159"/>
      <c r="L135" s="34"/>
      <c r="M135" s="160" t="s">
        <v>1</v>
      </c>
      <c r="N135" s="161" t="s">
        <v>41</v>
      </c>
      <c r="O135" s="62"/>
      <c r="P135" s="162">
        <f>O135*H135</f>
        <v>0</v>
      </c>
      <c r="Q135" s="162">
        <v>0</v>
      </c>
      <c r="R135" s="162">
        <f>Q135*H135</f>
        <v>0</v>
      </c>
      <c r="S135" s="162">
        <v>0</v>
      </c>
      <c r="T135" s="163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4" t="s">
        <v>144</v>
      </c>
      <c r="AT135" s="164" t="s">
        <v>140</v>
      </c>
      <c r="AU135" s="164" t="s">
        <v>145</v>
      </c>
      <c r="AY135" s="18" t="s">
        <v>137</v>
      </c>
      <c r="BE135" s="165">
        <f>IF(N135="základná",J135,0)</f>
        <v>0</v>
      </c>
      <c r="BF135" s="165">
        <f>IF(N135="znížená",J135,0)</f>
        <v>0</v>
      </c>
      <c r="BG135" s="165">
        <f>IF(N135="zákl. prenesená",J135,0)</f>
        <v>0</v>
      </c>
      <c r="BH135" s="165">
        <f>IF(N135="zníž. prenesená",J135,0)</f>
        <v>0</v>
      </c>
      <c r="BI135" s="165">
        <f>IF(N135="nulová",J135,0)</f>
        <v>0</v>
      </c>
      <c r="BJ135" s="18" t="s">
        <v>145</v>
      </c>
      <c r="BK135" s="165">
        <f>ROUND(I135*H135,2)</f>
        <v>0</v>
      </c>
      <c r="BL135" s="18" t="s">
        <v>144</v>
      </c>
      <c r="BM135" s="164" t="s">
        <v>1260</v>
      </c>
    </row>
    <row r="136" spans="1:65" s="2" customFormat="1" ht="24.2" customHeight="1">
      <c r="A136" s="33"/>
      <c r="B136" s="151"/>
      <c r="C136" s="152" t="s">
        <v>768</v>
      </c>
      <c r="D136" s="152" t="s">
        <v>140</v>
      </c>
      <c r="E136" s="153" t="s">
        <v>171</v>
      </c>
      <c r="F136" s="154" t="s">
        <v>172</v>
      </c>
      <c r="G136" s="155" t="s">
        <v>173</v>
      </c>
      <c r="H136" s="156">
        <v>10.484999999999999</v>
      </c>
      <c r="I136" s="157"/>
      <c r="J136" s="158">
        <f>ROUND(I136*H136,2)</f>
        <v>0</v>
      </c>
      <c r="K136" s="159"/>
      <c r="L136" s="34"/>
      <c r="M136" s="160" t="s">
        <v>1</v>
      </c>
      <c r="N136" s="161" t="s">
        <v>41</v>
      </c>
      <c r="O136" s="62"/>
      <c r="P136" s="162">
        <f>O136*H136</f>
        <v>0</v>
      </c>
      <c r="Q136" s="162">
        <v>0</v>
      </c>
      <c r="R136" s="162">
        <f>Q136*H136</f>
        <v>0</v>
      </c>
      <c r="S136" s="162">
        <v>0</v>
      </c>
      <c r="T136" s="163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4" t="s">
        <v>144</v>
      </c>
      <c r="AT136" s="164" t="s">
        <v>140</v>
      </c>
      <c r="AU136" s="164" t="s">
        <v>145</v>
      </c>
      <c r="AY136" s="18" t="s">
        <v>137</v>
      </c>
      <c r="BE136" s="165">
        <f>IF(N136="základná",J136,0)</f>
        <v>0</v>
      </c>
      <c r="BF136" s="165">
        <f>IF(N136="znížená",J136,0)</f>
        <v>0</v>
      </c>
      <c r="BG136" s="165">
        <f>IF(N136="zákl. prenesená",J136,0)</f>
        <v>0</v>
      </c>
      <c r="BH136" s="165">
        <f>IF(N136="zníž. prenesená",J136,0)</f>
        <v>0</v>
      </c>
      <c r="BI136" s="165">
        <f>IF(N136="nulová",J136,0)</f>
        <v>0</v>
      </c>
      <c r="BJ136" s="18" t="s">
        <v>145</v>
      </c>
      <c r="BK136" s="165">
        <f>ROUND(I136*H136,2)</f>
        <v>0</v>
      </c>
      <c r="BL136" s="18" t="s">
        <v>144</v>
      </c>
      <c r="BM136" s="164" t="s">
        <v>1261</v>
      </c>
    </row>
    <row r="137" spans="1:65" s="13" customFormat="1">
      <c r="B137" s="166"/>
      <c r="D137" s="167" t="s">
        <v>147</v>
      </c>
      <c r="E137" s="168" t="s">
        <v>1</v>
      </c>
      <c r="F137" s="169" t="s">
        <v>1262</v>
      </c>
      <c r="H137" s="170">
        <v>10.484999999999999</v>
      </c>
      <c r="I137" s="171"/>
      <c r="L137" s="166"/>
      <c r="M137" s="172"/>
      <c r="N137" s="173"/>
      <c r="O137" s="173"/>
      <c r="P137" s="173"/>
      <c r="Q137" s="173"/>
      <c r="R137" s="173"/>
      <c r="S137" s="173"/>
      <c r="T137" s="174"/>
      <c r="AT137" s="168" t="s">
        <v>147</v>
      </c>
      <c r="AU137" s="168" t="s">
        <v>145</v>
      </c>
      <c r="AV137" s="13" t="s">
        <v>145</v>
      </c>
      <c r="AW137" s="13" t="s">
        <v>31</v>
      </c>
      <c r="AX137" s="13" t="s">
        <v>82</v>
      </c>
      <c r="AY137" s="168" t="s">
        <v>137</v>
      </c>
    </row>
    <row r="138" spans="1:65" s="2" customFormat="1" ht="24.2" customHeight="1">
      <c r="A138" s="33"/>
      <c r="B138" s="151"/>
      <c r="C138" s="152" t="s">
        <v>184</v>
      </c>
      <c r="D138" s="152" t="s">
        <v>140</v>
      </c>
      <c r="E138" s="153" t="s">
        <v>1263</v>
      </c>
      <c r="F138" s="154" t="s">
        <v>1264</v>
      </c>
      <c r="G138" s="155" t="s">
        <v>143</v>
      </c>
      <c r="H138" s="156">
        <v>4.9470000000000001</v>
      </c>
      <c r="I138" s="157"/>
      <c r="J138" s="158">
        <f>ROUND(I138*H138,2)</f>
        <v>0</v>
      </c>
      <c r="K138" s="159"/>
      <c r="L138" s="34"/>
      <c r="M138" s="160" t="s">
        <v>1</v>
      </c>
      <c r="N138" s="161" t="s">
        <v>41</v>
      </c>
      <c r="O138" s="62"/>
      <c r="P138" s="162">
        <f>O138*H138</f>
        <v>0</v>
      </c>
      <c r="Q138" s="162">
        <v>0</v>
      </c>
      <c r="R138" s="162">
        <f>Q138*H138</f>
        <v>0</v>
      </c>
      <c r="S138" s="162">
        <v>0</v>
      </c>
      <c r="T138" s="163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4" t="s">
        <v>144</v>
      </c>
      <c r="AT138" s="164" t="s">
        <v>140</v>
      </c>
      <c r="AU138" s="164" t="s">
        <v>145</v>
      </c>
      <c r="AY138" s="18" t="s">
        <v>137</v>
      </c>
      <c r="BE138" s="165">
        <f>IF(N138="základná",J138,0)</f>
        <v>0</v>
      </c>
      <c r="BF138" s="165">
        <f>IF(N138="znížená",J138,0)</f>
        <v>0</v>
      </c>
      <c r="BG138" s="165">
        <f>IF(N138="zákl. prenesená",J138,0)</f>
        <v>0</v>
      </c>
      <c r="BH138" s="165">
        <f>IF(N138="zníž. prenesená",J138,0)</f>
        <v>0</v>
      </c>
      <c r="BI138" s="165">
        <f>IF(N138="nulová",J138,0)</f>
        <v>0</v>
      </c>
      <c r="BJ138" s="18" t="s">
        <v>145</v>
      </c>
      <c r="BK138" s="165">
        <f>ROUND(I138*H138,2)</f>
        <v>0</v>
      </c>
      <c r="BL138" s="18" t="s">
        <v>144</v>
      </c>
      <c r="BM138" s="164" t="s">
        <v>1265</v>
      </c>
    </row>
    <row r="139" spans="1:65" s="15" customFormat="1">
      <c r="B139" s="183"/>
      <c r="D139" s="167" t="s">
        <v>147</v>
      </c>
      <c r="E139" s="184" t="s">
        <v>1</v>
      </c>
      <c r="F139" s="185" t="s">
        <v>1266</v>
      </c>
      <c r="H139" s="184" t="s">
        <v>1</v>
      </c>
      <c r="I139" s="186"/>
      <c r="L139" s="183"/>
      <c r="M139" s="187"/>
      <c r="N139" s="188"/>
      <c r="O139" s="188"/>
      <c r="P139" s="188"/>
      <c r="Q139" s="188"/>
      <c r="R139" s="188"/>
      <c r="S139" s="188"/>
      <c r="T139" s="189"/>
      <c r="AT139" s="184" t="s">
        <v>147</v>
      </c>
      <c r="AU139" s="184" t="s">
        <v>145</v>
      </c>
      <c r="AV139" s="15" t="s">
        <v>82</v>
      </c>
      <c r="AW139" s="15" t="s">
        <v>31</v>
      </c>
      <c r="AX139" s="15" t="s">
        <v>75</v>
      </c>
      <c r="AY139" s="184" t="s">
        <v>137</v>
      </c>
    </row>
    <row r="140" spans="1:65" s="13" customFormat="1">
      <c r="B140" s="166"/>
      <c r="D140" s="167" t="s">
        <v>147</v>
      </c>
      <c r="E140" s="168" t="s">
        <v>1</v>
      </c>
      <c r="F140" s="169" t="s">
        <v>1267</v>
      </c>
      <c r="H140" s="170">
        <v>11.5</v>
      </c>
      <c r="I140" s="171"/>
      <c r="L140" s="166"/>
      <c r="M140" s="172"/>
      <c r="N140" s="173"/>
      <c r="O140" s="173"/>
      <c r="P140" s="173"/>
      <c r="Q140" s="173"/>
      <c r="R140" s="173"/>
      <c r="S140" s="173"/>
      <c r="T140" s="174"/>
      <c r="AT140" s="168" t="s">
        <v>147</v>
      </c>
      <c r="AU140" s="168" t="s">
        <v>145</v>
      </c>
      <c r="AV140" s="13" t="s">
        <v>145</v>
      </c>
      <c r="AW140" s="13" t="s">
        <v>31</v>
      </c>
      <c r="AX140" s="13" t="s">
        <v>75</v>
      </c>
      <c r="AY140" s="168" t="s">
        <v>137</v>
      </c>
    </row>
    <row r="141" spans="1:65" s="15" customFormat="1">
      <c r="B141" s="183"/>
      <c r="D141" s="167" t="s">
        <v>147</v>
      </c>
      <c r="E141" s="184" t="s">
        <v>1</v>
      </c>
      <c r="F141" s="185" t="s">
        <v>1183</v>
      </c>
      <c r="H141" s="184" t="s">
        <v>1</v>
      </c>
      <c r="I141" s="186"/>
      <c r="L141" s="183"/>
      <c r="M141" s="187"/>
      <c r="N141" s="188"/>
      <c r="O141" s="188"/>
      <c r="P141" s="188"/>
      <c r="Q141" s="188"/>
      <c r="R141" s="188"/>
      <c r="S141" s="188"/>
      <c r="T141" s="189"/>
      <c r="AT141" s="184" t="s">
        <v>147</v>
      </c>
      <c r="AU141" s="184" t="s">
        <v>145</v>
      </c>
      <c r="AV141" s="15" t="s">
        <v>82</v>
      </c>
      <c r="AW141" s="15" t="s">
        <v>31</v>
      </c>
      <c r="AX141" s="15" t="s">
        <v>75</v>
      </c>
      <c r="AY141" s="184" t="s">
        <v>137</v>
      </c>
    </row>
    <row r="142" spans="1:65" s="13" customFormat="1">
      <c r="B142" s="166"/>
      <c r="D142" s="167" t="s">
        <v>147</v>
      </c>
      <c r="E142" s="168" t="s">
        <v>1</v>
      </c>
      <c r="F142" s="169" t="s">
        <v>1268</v>
      </c>
      <c r="H142" s="170">
        <v>-6.5529999999999999</v>
      </c>
      <c r="I142" s="171"/>
      <c r="L142" s="166"/>
      <c r="M142" s="172"/>
      <c r="N142" s="173"/>
      <c r="O142" s="173"/>
      <c r="P142" s="173"/>
      <c r="Q142" s="173"/>
      <c r="R142" s="173"/>
      <c r="S142" s="173"/>
      <c r="T142" s="174"/>
      <c r="AT142" s="168" t="s">
        <v>147</v>
      </c>
      <c r="AU142" s="168" t="s">
        <v>145</v>
      </c>
      <c r="AV142" s="13" t="s">
        <v>145</v>
      </c>
      <c r="AW142" s="13" t="s">
        <v>31</v>
      </c>
      <c r="AX142" s="13" t="s">
        <v>75</v>
      </c>
      <c r="AY142" s="168" t="s">
        <v>137</v>
      </c>
    </row>
    <row r="143" spans="1:65" s="14" customFormat="1">
      <c r="B143" s="175"/>
      <c r="D143" s="167" t="s">
        <v>147</v>
      </c>
      <c r="E143" s="176" t="s">
        <v>1</v>
      </c>
      <c r="F143" s="177" t="s">
        <v>149</v>
      </c>
      <c r="H143" s="178">
        <v>4.9470000000000001</v>
      </c>
      <c r="I143" s="179"/>
      <c r="L143" s="175"/>
      <c r="M143" s="180"/>
      <c r="N143" s="181"/>
      <c r="O143" s="181"/>
      <c r="P143" s="181"/>
      <c r="Q143" s="181"/>
      <c r="R143" s="181"/>
      <c r="S143" s="181"/>
      <c r="T143" s="182"/>
      <c r="AT143" s="176" t="s">
        <v>147</v>
      </c>
      <c r="AU143" s="176" t="s">
        <v>145</v>
      </c>
      <c r="AV143" s="14" t="s">
        <v>144</v>
      </c>
      <c r="AW143" s="14" t="s">
        <v>31</v>
      </c>
      <c r="AX143" s="14" t="s">
        <v>82</v>
      </c>
      <c r="AY143" s="176" t="s">
        <v>137</v>
      </c>
    </row>
    <row r="144" spans="1:65" s="2" customFormat="1" ht="24.2" customHeight="1">
      <c r="A144" s="33"/>
      <c r="B144" s="151"/>
      <c r="C144" s="152" t="s">
        <v>366</v>
      </c>
      <c r="D144" s="152" t="s">
        <v>140</v>
      </c>
      <c r="E144" s="153" t="s">
        <v>1269</v>
      </c>
      <c r="F144" s="154" t="s">
        <v>1270</v>
      </c>
      <c r="G144" s="155" t="s">
        <v>143</v>
      </c>
      <c r="H144" s="156">
        <v>4.8280000000000003</v>
      </c>
      <c r="I144" s="157"/>
      <c r="J144" s="158">
        <f>ROUND(I144*H144,2)</f>
        <v>0</v>
      </c>
      <c r="K144" s="159"/>
      <c r="L144" s="34"/>
      <c r="M144" s="160" t="s">
        <v>1</v>
      </c>
      <c r="N144" s="161" t="s">
        <v>41</v>
      </c>
      <c r="O144" s="62"/>
      <c r="P144" s="162">
        <f>O144*H144</f>
        <v>0</v>
      </c>
      <c r="Q144" s="162">
        <v>0</v>
      </c>
      <c r="R144" s="162">
        <f>Q144*H144</f>
        <v>0</v>
      </c>
      <c r="S144" s="162">
        <v>0</v>
      </c>
      <c r="T144" s="163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4" t="s">
        <v>144</v>
      </c>
      <c r="AT144" s="164" t="s">
        <v>140</v>
      </c>
      <c r="AU144" s="164" t="s">
        <v>145</v>
      </c>
      <c r="AY144" s="18" t="s">
        <v>137</v>
      </c>
      <c r="BE144" s="165">
        <f>IF(N144="základná",J144,0)</f>
        <v>0</v>
      </c>
      <c r="BF144" s="165">
        <f>IF(N144="znížená",J144,0)</f>
        <v>0</v>
      </c>
      <c r="BG144" s="165">
        <f>IF(N144="zákl. prenesená",J144,0)</f>
        <v>0</v>
      </c>
      <c r="BH144" s="165">
        <f>IF(N144="zníž. prenesená",J144,0)</f>
        <v>0</v>
      </c>
      <c r="BI144" s="165">
        <f>IF(N144="nulová",J144,0)</f>
        <v>0</v>
      </c>
      <c r="BJ144" s="18" t="s">
        <v>145</v>
      </c>
      <c r="BK144" s="165">
        <f>ROUND(I144*H144,2)</f>
        <v>0</v>
      </c>
      <c r="BL144" s="18" t="s">
        <v>144</v>
      </c>
      <c r="BM144" s="164" t="s">
        <v>1271</v>
      </c>
    </row>
    <row r="145" spans="1:65" s="13" customFormat="1">
      <c r="B145" s="166"/>
      <c r="D145" s="167" t="s">
        <v>147</v>
      </c>
      <c r="E145" s="168" t="s">
        <v>1</v>
      </c>
      <c r="F145" s="169" t="s">
        <v>1272</v>
      </c>
      <c r="H145" s="170">
        <v>5.29</v>
      </c>
      <c r="I145" s="171"/>
      <c r="L145" s="166"/>
      <c r="M145" s="172"/>
      <c r="N145" s="173"/>
      <c r="O145" s="173"/>
      <c r="P145" s="173"/>
      <c r="Q145" s="173"/>
      <c r="R145" s="173"/>
      <c r="S145" s="173"/>
      <c r="T145" s="174"/>
      <c r="AT145" s="168" t="s">
        <v>147</v>
      </c>
      <c r="AU145" s="168" t="s">
        <v>145</v>
      </c>
      <c r="AV145" s="13" t="s">
        <v>145</v>
      </c>
      <c r="AW145" s="13" t="s">
        <v>31</v>
      </c>
      <c r="AX145" s="13" t="s">
        <v>75</v>
      </c>
      <c r="AY145" s="168" t="s">
        <v>137</v>
      </c>
    </row>
    <row r="146" spans="1:65" s="13" customFormat="1">
      <c r="B146" s="166"/>
      <c r="D146" s="167" t="s">
        <v>147</v>
      </c>
      <c r="E146" s="168" t="s">
        <v>1</v>
      </c>
      <c r="F146" s="169" t="s">
        <v>1273</v>
      </c>
      <c r="H146" s="170">
        <v>-0.46200000000000002</v>
      </c>
      <c r="I146" s="171"/>
      <c r="L146" s="166"/>
      <c r="M146" s="172"/>
      <c r="N146" s="173"/>
      <c r="O146" s="173"/>
      <c r="P146" s="173"/>
      <c r="Q146" s="173"/>
      <c r="R146" s="173"/>
      <c r="S146" s="173"/>
      <c r="T146" s="174"/>
      <c r="AT146" s="168" t="s">
        <v>147</v>
      </c>
      <c r="AU146" s="168" t="s">
        <v>145</v>
      </c>
      <c r="AV146" s="13" t="s">
        <v>145</v>
      </c>
      <c r="AW146" s="13" t="s">
        <v>31</v>
      </c>
      <c r="AX146" s="13" t="s">
        <v>75</v>
      </c>
      <c r="AY146" s="168" t="s">
        <v>137</v>
      </c>
    </row>
    <row r="147" spans="1:65" s="16" customFormat="1">
      <c r="B147" s="201"/>
      <c r="D147" s="167" t="s">
        <v>147</v>
      </c>
      <c r="E147" s="202" t="s">
        <v>1</v>
      </c>
      <c r="F147" s="203" t="s">
        <v>329</v>
      </c>
      <c r="H147" s="204">
        <v>4.8280000000000003</v>
      </c>
      <c r="I147" s="205"/>
      <c r="L147" s="201"/>
      <c r="M147" s="206"/>
      <c r="N147" s="207"/>
      <c r="O147" s="207"/>
      <c r="P147" s="207"/>
      <c r="Q147" s="207"/>
      <c r="R147" s="207"/>
      <c r="S147" s="207"/>
      <c r="T147" s="208"/>
      <c r="AT147" s="202" t="s">
        <v>147</v>
      </c>
      <c r="AU147" s="202" t="s">
        <v>145</v>
      </c>
      <c r="AV147" s="16" t="s">
        <v>210</v>
      </c>
      <c r="AW147" s="16" t="s">
        <v>31</v>
      </c>
      <c r="AX147" s="16" t="s">
        <v>75</v>
      </c>
      <c r="AY147" s="202" t="s">
        <v>137</v>
      </c>
    </row>
    <row r="148" spans="1:65" s="14" customFormat="1">
      <c r="B148" s="175"/>
      <c r="D148" s="167" t="s">
        <v>147</v>
      </c>
      <c r="E148" s="176" t="s">
        <v>1</v>
      </c>
      <c r="F148" s="177" t="s">
        <v>149</v>
      </c>
      <c r="H148" s="178">
        <v>4.8280000000000003</v>
      </c>
      <c r="I148" s="179"/>
      <c r="L148" s="175"/>
      <c r="M148" s="180"/>
      <c r="N148" s="181"/>
      <c r="O148" s="181"/>
      <c r="P148" s="181"/>
      <c r="Q148" s="181"/>
      <c r="R148" s="181"/>
      <c r="S148" s="181"/>
      <c r="T148" s="182"/>
      <c r="AT148" s="176" t="s">
        <v>147</v>
      </c>
      <c r="AU148" s="176" t="s">
        <v>145</v>
      </c>
      <c r="AV148" s="14" t="s">
        <v>144</v>
      </c>
      <c r="AW148" s="14" t="s">
        <v>31</v>
      </c>
      <c r="AX148" s="14" t="s">
        <v>82</v>
      </c>
      <c r="AY148" s="176" t="s">
        <v>137</v>
      </c>
    </row>
    <row r="149" spans="1:65" s="2" customFormat="1" ht="16.5" customHeight="1">
      <c r="A149" s="33"/>
      <c r="B149" s="151"/>
      <c r="C149" s="190" t="s">
        <v>281</v>
      </c>
      <c r="D149" s="190" t="s">
        <v>181</v>
      </c>
      <c r="E149" s="191" t="s">
        <v>1274</v>
      </c>
      <c r="F149" s="192" t="s">
        <v>1275</v>
      </c>
      <c r="G149" s="193" t="s">
        <v>173</v>
      </c>
      <c r="H149" s="194">
        <v>7.7249999999999996</v>
      </c>
      <c r="I149" s="195"/>
      <c r="J149" s="196">
        <f>ROUND(I149*H149,2)</f>
        <v>0</v>
      </c>
      <c r="K149" s="197"/>
      <c r="L149" s="198"/>
      <c r="M149" s="199" t="s">
        <v>1</v>
      </c>
      <c r="N149" s="200" t="s">
        <v>41</v>
      </c>
      <c r="O149" s="62"/>
      <c r="P149" s="162">
        <f>O149*H149</f>
        <v>0</v>
      </c>
      <c r="Q149" s="162">
        <v>1</v>
      </c>
      <c r="R149" s="162">
        <f>Q149*H149</f>
        <v>7.7249999999999996</v>
      </c>
      <c r="S149" s="162">
        <v>0</v>
      </c>
      <c r="T149" s="163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4" t="s">
        <v>184</v>
      </c>
      <c r="AT149" s="164" t="s">
        <v>181</v>
      </c>
      <c r="AU149" s="164" t="s">
        <v>145</v>
      </c>
      <c r="AY149" s="18" t="s">
        <v>137</v>
      </c>
      <c r="BE149" s="165">
        <f>IF(N149="základná",J149,0)</f>
        <v>0</v>
      </c>
      <c r="BF149" s="165">
        <f>IF(N149="znížená",J149,0)</f>
        <v>0</v>
      </c>
      <c r="BG149" s="165">
        <f>IF(N149="zákl. prenesená",J149,0)</f>
        <v>0</v>
      </c>
      <c r="BH149" s="165">
        <f>IF(N149="zníž. prenesená",J149,0)</f>
        <v>0</v>
      </c>
      <c r="BI149" s="165">
        <f>IF(N149="nulová",J149,0)</f>
        <v>0</v>
      </c>
      <c r="BJ149" s="18" t="s">
        <v>145</v>
      </c>
      <c r="BK149" s="165">
        <f>ROUND(I149*H149,2)</f>
        <v>0</v>
      </c>
      <c r="BL149" s="18" t="s">
        <v>144</v>
      </c>
      <c r="BM149" s="164" t="s">
        <v>1276</v>
      </c>
    </row>
    <row r="150" spans="1:65" s="13" customFormat="1">
      <c r="B150" s="166"/>
      <c r="D150" s="167" t="s">
        <v>147</v>
      </c>
      <c r="E150" s="168" t="s">
        <v>1</v>
      </c>
      <c r="F150" s="169" t="s">
        <v>1277</v>
      </c>
      <c r="H150" s="170">
        <v>7.7249999999999996</v>
      </c>
      <c r="I150" s="171"/>
      <c r="L150" s="166"/>
      <c r="M150" s="172"/>
      <c r="N150" s="173"/>
      <c r="O150" s="173"/>
      <c r="P150" s="173"/>
      <c r="Q150" s="173"/>
      <c r="R150" s="173"/>
      <c r="S150" s="173"/>
      <c r="T150" s="174"/>
      <c r="AT150" s="168" t="s">
        <v>147</v>
      </c>
      <c r="AU150" s="168" t="s">
        <v>145</v>
      </c>
      <c r="AV150" s="13" t="s">
        <v>145</v>
      </c>
      <c r="AW150" s="13" t="s">
        <v>31</v>
      </c>
      <c r="AX150" s="13" t="s">
        <v>82</v>
      </c>
      <c r="AY150" s="168" t="s">
        <v>137</v>
      </c>
    </row>
    <row r="151" spans="1:65" s="12" customFormat="1" ht="22.9" customHeight="1">
      <c r="B151" s="138"/>
      <c r="D151" s="139" t="s">
        <v>74</v>
      </c>
      <c r="E151" s="149" t="s">
        <v>144</v>
      </c>
      <c r="F151" s="149" t="s">
        <v>241</v>
      </c>
      <c r="I151" s="141"/>
      <c r="J151" s="150">
        <f>BK151</f>
        <v>0</v>
      </c>
      <c r="L151" s="138"/>
      <c r="M151" s="143"/>
      <c r="N151" s="144"/>
      <c r="O151" s="144"/>
      <c r="P151" s="145">
        <f>SUM(P152:P155)</f>
        <v>0</v>
      </c>
      <c r="Q151" s="144"/>
      <c r="R151" s="145">
        <f>SUM(R152:R155)</f>
        <v>3.2615782500000003</v>
      </c>
      <c r="S151" s="144"/>
      <c r="T151" s="146">
        <f>SUM(T152:T155)</f>
        <v>0</v>
      </c>
      <c r="AR151" s="139" t="s">
        <v>82</v>
      </c>
      <c r="AT151" s="147" t="s">
        <v>74</v>
      </c>
      <c r="AU151" s="147" t="s">
        <v>82</v>
      </c>
      <c r="AY151" s="139" t="s">
        <v>137</v>
      </c>
      <c r="BK151" s="148">
        <f>SUM(BK152:BK155)</f>
        <v>0</v>
      </c>
    </row>
    <row r="152" spans="1:65" s="2" customFormat="1" ht="37.9" customHeight="1">
      <c r="A152" s="33"/>
      <c r="B152" s="151"/>
      <c r="C152" s="152" t="s">
        <v>285</v>
      </c>
      <c r="D152" s="152" t="s">
        <v>140</v>
      </c>
      <c r="E152" s="153" t="s">
        <v>1190</v>
      </c>
      <c r="F152" s="154" t="s">
        <v>1191</v>
      </c>
      <c r="G152" s="155" t="s">
        <v>143</v>
      </c>
      <c r="H152" s="156">
        <v>1.7250000000000001</v>
      </c>
      <c r="I152" s="157"/>
      <c r="J152" s="158">
        <f>ROUND(I152*H152,2)</f>
        <v>0</v>
      </c>
      <c r="K152" s="159"/>
      <c r="L152" s="34"/>
      <c r="M152" s="160" t="s">
        <v>1</v>
      </c>
      <c r="N152" s="161" t="s">
        <v>41</v>
      </c>
      <c r="O152" s="62"/>
      <c r="P152" s="162">
        <f>O152*H152</f>
        <v>0</v>
      </c>
      <c r="Q152" s="162">
        <v>1.8907700000000001</v>
      </c>
      <c r="R152" s="162">
        <f>Q152*H152</f>
        <v>3.2615782500000003</v>
      </c>
      <c r="S152" s="162">
        <v>0</v>
      </c>
      <c r="T152" s="163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4" t="s">
        <v>144</v>
      </c>
      <c r="AT152" s="164" t="s">
        <v>140</v>
      </c>
      <c r="AU152" s="164" t="s">
        <v>145</v>
      </c>
      <c r="AY152" s="18" t="s">
        <v>137</v>
      </c>
      <c r="BE152" s="165">
        <f>IF(N152="základná",J152,0)</f>
        <v>0</v>
      </c>
      <c r="BF152" s="165">
        <f>IF(N152="znížená",J152,0)</f>
        <v>0</v>
      </c>
      <c r="BG152" s="165">
        <f>IF(N152="zákl. prenesená",J152,0)</f>
        <v>0</v>
      </c>
      <c r="BH152" s="165">
        <f>IF(N152="zníž. prenesená",J152,0)</f>
        <v>0</v>
      </c>
      <c r="BI152" s="165">
        <f>IF(N152="nulová",J152,0)</f>
        <v>0</v>
      </c>
      <c r="BJ152" s="18" t="s">
        <v>145</v>
      </c>
      <c r="BK152" s="165">
        <f>ROUND(I152*H152,2)</f>
        <v>0</v>
      </c>
      <c r="BL152" s="18" t="s">
        <v>144</v>
      </c>
      <c r="BM152" s="164" t="s">
        <v>1278</v>
      </c>
    </row>
    <row r="153" spans="1:65" s="15" customFormat="1">
      <c r="B153" s="183"/>
      <c r="D153" s="167" t="s">
        <v>147</v>
      </c>
      <c r="E153" s="184" t="s">
        <v>1</v>
      </c>
      <c r="F153" s="185" t="s">
        <v>1279</v>
      </c>
      <c r="H153" s="184" t="s">
        <v>1</v>
      </c>
      <c r="I153" s="186"/>
      <c r="L153" s="183"/>
      <c r="M153" s="187"/>
      <c r="N153" s="188"/>
      <c r="O153" s="188"/>
      <c r="P153" s="188"/>
      <c r="Q153" s="188"/>
      <c r="R153" s="188"/>
      <c r="S153" s="188"/>
      <c r="T153" s="189"/>
      <c r="AT153" s="184" t="s">
        <v>147</v>
      </c>
      <c r="AU153" s="184" t="s">
        <v>145</v>
      </c>
      <c r="AV153" s="15" t="s">
        <v>82</v>
      </c>
      <c r="AW153" s="15" t="s">
        <v>31</v>
      </c>
      <c r="AX153" s="15" t="s">
        <v>75</v>
      </c>
      <c r="AY153" s="184" t="s">
        <v>137</v>
      </c>
    </row>
    <row r="154" spans="1:65" s="13" customFormat="1">
      <c r="B154" s="166"/>
      <c r="D154" s="167" t="s">
        <v>147</v>
      </c>
      <c r="E154" s="168" t="s">
        <v>1</v>
      </c>
      <c r="F154" s="169" t="s">
        <v>1280</v>
      </c>
      <c r="H154" s="170">
        <v>1.7250000000000001</v>
      </c>
      <c r="I154" s="171"/>
      <c r="L154" s="166"/>
      <c r="M154" s="172"/>
      <c r="N154" s="173"/>
      <c r="O154" s="173"/>
      <c r="P154" s="173"/>
      <c r="Q154" s="173"/>
      <c r="R154" s="173"/>
      <c r="S154" s="173"/>
      <c r="T154" s="174"/>
      <c r="AT154" s="168" t="s">
        <v>147</v>
      </c>
      <c r="AU154" s="168" t="s">
        <v>145</v>
      </c>
      <c r="AV154" s="13" t="s">
        <v>145</v>
      </c>
      <c r="AW154" s="13" t="s">
        <v>31</v>
      </c>
      <c r="AX154" s="13" t="s">
        <v>75</v>
      </c>
      <c r="AY154" s="168" t="s">
        <v>137</v>
      </c>
    </row>
    <row r="155" spans="1:65" s="14" customFormat="1">
      <c r="B155" s="175"/>
      <c r="D155" s="167" t="s">
        <v>147</v>
      </c>
      <c r="E155" s="176" t="s">
        <v>1</v>
      </c>
      <c r="F155" s="177" t="s">
        <v>149</v>
      </c>
      <c r="H155" s="178">
        <v>1.7250000000000001</v>
      </c>
      <c r="I155" s="179"/>
      <c r="L155" s="175"/>
      <c r="M155" s="180"/>
      <c r="N155" s="181"/>
      <c r="O155" s="181"/>
      <c r="P155" s="181"/>
      <c r="Q155" s="181"/>
      <c r="R155" s="181"/>
      <c r="S155" s="181"/>
      <c r="T155" s="182"/>
      <c r="AT155" s="176" t="s">
        <v>147</v>
      </c>
      <c r="AU155" s="176" t="s">
        <v>145</v>
      </c>
      <c r="AV155" s="14" t="s">
        <v>144</v>
      </c>
      <c r="AW155" s="14" t="s">
        <v>31</v>
      </c>
      <c r="AX155" s="14" t="s">
        <v>82</v>
      </c>
      <c r="AY155" s="176" t="s">
        <v>137</v>
      </c>
    </row>
    <row r="156" spans="1:65" s="12" customFormat="1" ht="22.9" customHeight="1">
      <c r="B156" s="138"/>
      <c r="D156" s="139" t="s">
        <v>74</v>
      </c>
      <c r="E156" s="149" t="s">
        <v>184</v>
      </c>
      <c r="F156" s="149" t="s">
        <v>1195</v>
      </c>
      <c r="I156" s="141"/>
      <c r="J156" s="150">
        <f>BK156</f>
        <v>0</v>
      </c>
      <c r="L156" s="138"/>
      <c r="M156" s="143"/>
      <c r="N156" s="144"/>
      <c r="O156" s="144"/>
      <c r="P156" s="145">
        <f>SUM(P157:P166)</f>
        <v>0</v>
      </c>
      <c r="Q156" s="144"/>
      <c r="R156" s="145">
        <f>SUM(R157:R166)</f>
        <v>7.4173240000000001E-2</v>
      </c>
      <c r="S156" s="144"/>
      <c r="T156" s="146">
        <f>SUM(T157:T166)</f>
        <v>0</v>
      </c>
      <c r="AR156" s="139" t="s">
        <v>82</v>
      </c>
      <c r="AT156" s="147" t="s">
        <v>74</v>
      </c>
      <c r="AU156" s="147" t="s">
        <v>82</v>
      </c>
      <c r="AY156" s="139" t="s">
        <v>137</v>
      </c>
      <c r="BK156" s="148">
        <f>SUM(BK157:BK166)</f>
        <v>0</v>
      </c>
    </row>
    <row r="157" spans="1:65" s="2" customFormat="1" ht="16.5" customHeight="1">
      <c r="A157" s="33"/>
      <c r="B157" s="151"/>
      <c r="C157" s="152" t="s">
        <v>652</v>
      </c>
      <c r="D157" s="152" t="s">
        <v>140</v>
      </c>
      <c r="E157" s="153" t="s">
        <v>1281</v>
      </c>
      <c r="F157" s="154" t="s">
        <v>1282</v>
      </c>
      <c r="G157" s="155" t="s">
        <v>215</v>
      </c>
      <c r="H157" s="156">
        <v>11.5</v>
      </c>
      <c r="I157" s="157"/>
      <c r="J157" s="158">
        <f t="shared" ref="J157:J166" si="0">ROUND(I157*H157,2)</f>
        <v>0</v>
      </c>
      <c r="K157" s="159"/>
      <c r="L157" s="34"/>
      <c r="M157" s="160" t="s">
        <v>1</v>
      </c>
      <c r="N157" s="161" t="s">
        <v>41</v>
      </c>
      <c r="O157" s="62"/>
      <c r="P157" s="162">
        <f t="shared" ref="P157:P166" si="1">O157*H157</f>
        <v>0</v>
      </c>
      <c r="Q157" s="162">
        <v>0</v>
      </c>
      <c r="R157" s="162">
        <f t="shared" ref="R157:R166" si="2">Q157*H157</f>
        <v>0</v>
      </c>
      <c r="S157" s="162">
        <v>0</v>
      </c>
      <c r="T157" s="163">
        <f t="shared" ref="T157:T166" si="3"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4" t="s">
        <v>144</v>
      </c>
      <c r="AT157" s="164" t="s">
        <v>140</v>
      </c>
      <c r="AU157" s="164" t="s">
        <v>145</v>
      </c>
      <c r="AY157" s="18" t="s">
        <v>137</v>
      </c>
      <c r="BE157" s="165">
        <f t="shared" ref="BE157:BE166" si="4">IF(N157="základná",J157,0)</f>
        <v>0</v>
      </c>
      <c r="BF157" s="165">
        <f t="shared" ref="BF157:BF166" si="5">IF(N157="znížená",J157,0)</f>
        <v>0</v>
      </c>
      <c r="BG157" s="165">
        <f t="shared" ref="BG157:BG166" si="6">IF(N157="zákl. prenesená",J157,0)</f>
        <v>0</v>
      </c>
      <c r="BH157" s="165">
        <f t="shared" ref="BH157:BH166" si="7">IF(N157="zníž. prenesená",J157,0)</f>
        <v>0</v>
      </c>
      <c r="BI157" s="165">
        <f t="shared" ref="BI157:BI166" si="8">IF(N157="nulová",J157,0)</f>
        <v>0</v>
      </c>
      <c r="BJ157" s="18" t="s">
        <v>145</v>
      </c>
      <c r="BK157" s="165">
        <f t="shared" ref="BK157:BK166" si="9">ROUND(I157*H157,2)</f>
        <v>0</v>
      </c>
      <c r="BL157" s="18" t="s">
        <v>144</v>
      </c>
      <c r="BM157" s="164" t="s">
        <v>1283</v>
      </c>
    </row>
    <row r="158" spans="1:65" s="2" customFormat="1" ht="24.2" customHeight="1">
      <c r="A158" s="33"/>
      <c r="B158" s="151"/>
      <c r="C158" s="152" t="s">
        <v>409</v>
      </c>
      <c r="D158" s="152" t="s">
        <v>140</v>
      </c>
      <c r="E158" s="153" t="s">
        <v>1284</v>
      </c>
      <c r="F158" s="154" t="s">
        <v>1285</v>
      </c>
      <c r="G158" s="155" t="s">
        <v>379</v>
      </c>
      <c r="H158" s="156">
        <v>23</v>
      </c>
      <c r="I158" s="157"/>
      <c r="J158" s="158">
        <f t="shared" si="0"/>
        <v>0</v>
      </c>
      <c r="K158" s="159"/>
      <c r="L158" s="34"/>
      <c r="M158" s="160" t="s">
        <v>1</v>
      </c>
      <c r="N158" s="161" t="s">
        <v>41</v>
      </c>
      <c r="O158" s="62"/>
      <c r="P158" s="162">
        <f t="shared" si="1"/>
        <v>0</v>
      </c>
      <c r="Q158" s="162">
        <v>1.0000000000000001E-5</v>
      </c>
      <c r="R158" s="162">
        <f t="shared" si="2"/>
        <v>2.3000000000000001E-4</v>
      </c>
      <c r="S158" s="162">
        <v>0</v>
      </c>
      <c r="T158" s="163">
        <f t="shared" si="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4" t="s">
        <v>144</v>
      </c>
      <c r="AT158" s="164" t="s">
        <v>140</v>
      </c>
      <c r="AU158" s="164" t="s">
        <v>145</v>
      </c>
      <c r="AY158" s="18" t="s">
        <v>137</v>
      </c>
      <c r="BE158" s="165">
        <f t="shared" si="4"/>
        <v>0</v>
      </c>
      <c r="BF158" s="165">
        <f t="shared" si="5"/>
        <v>0</v>
      </c>
      <c r="BG158" s="165">
        <f t="shared" si="6"/>
        <v>0</v>
      </c>
      <c r="BH158" s="165">
        <f t="shared" si="7"/>
        <v>0</v>
      </c>
      <c r="BI158" s="165">
        <f t="shared" si="8"/>
        <v>0</v>
      </c>
      <c r="BJ158" s="18" t="s">
        <v>145</v>
      </c>
      <c r="BK158" s="165">
        <f t="shared" si="9"/>
        <v>0</v>
      </c>
      <c r="BL158" s="18" t="s">
        <v>144</v>
      </c>
      <c r="BM158" s="164" t="s">
        <v>1286</v>
      </c>
    </row>
    <row r="159" spans="1:65" s="2" customFormat="1" ht="33" customHeight="1">
      <c r="A159" s="33"/>
      <c r="B159" s="151"/>
      <c r="C159" s="190" t="s">
        <v>413</v>
      </c>
      <c r="D159" s="190" t="s">
        <v>181</v>
      </c>
      <c r="E159" s="191" t="s">
        <v>1287</v>
      </c>
      <c r="F159" s="192" t="s">
        <v>1288</v>
      </c>
      <c r="G159" s="193" t="s">
        <v>215</v>
      </c>
      <c r="H159" s="194">
        <v>5.0060000000000002</v>
      </c>
      <c r="I159" s="195"/>
      <c r="J159" s="196">
        <f t="shared" si="0"/>
        <v>0</v>
      </c>
      <c r="K159" s="197"/>
      <c r="L159" s="198"/>
      <c r="M159" s="199" t="s">
        <v>1</v>
      </c>
      <c r="N159" s="200" t="s">
        <v>41</v>
      </c>
      <c r="O159" s="62"/>
      <c r="P159" s="162">
        <f t="shared" si="1"/>
        <v>0</v>
      </c>
      <c r="Q159" s="162">
        <v>1.0540000000000001E-2</v>
      </c>
      <c r="R159" s="162">
        <f t="shared" si="2"/>
        <v>5.2763240000000003E-2</v>
      </c>
      <c r="S159" s="162">
        <v>0</v>
      </c>
      <c r="T159" s="163">
        <f t="shared" si="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4" t="s">
        <v>184</v>
      </c>
      <c r="AT159" s="164" t="s">
        <v>181</v>
      </c>
      <c r="AU159" s="164" t="s">
        <v>145</v>
      </c>
      <c r="AY159" s="18" t="s">
        <v>137</v>
      </c>
      <c r="BE159" s="165">
        <f t="shared" si="4"/>
        <v>0</v>
      </c>
      <c r="BF159" s="165">
        <f t="shared" si="5"/>
        <v>0</v>
      </c>
      <c r="BG159" s="165">
        <f t="shared" si="6"/>
        <v>0</v>
      </c>
      <c r="BH159" s="165">
        <f t="shared" si="7"/>
        <v>0</v>
      </c>
      <c r="BI159" s="165">
        <f t="shared" si="8"/>
        <v>0</v>
      </c>
      <c r="BJ159" s="18" t="s">
        <v>145</v>
      </c>
      <c r="BK159" s="165">
        <f t="shared" si="9"/>
        <v>0</v>
      </c>
      <c r="BL159" s="18" t="s">
        <v>144</v>
      </c>
      <c r="BM159" s="164" t="s">
        <v>1289</v>
      </c>
    </row>
    <row r="160" spans="1:65" s="2" customFormat="1" ht="16.5" customHeight="1">
      <c r="A160" s="33"/>
      <c r="B160" s="151"/>
      <c r="C160" s="152" t="s">
        <v>418</v>
      </c>
      <c r="D160" s="152" t="s">
        <v>140</v>
      </c>
      <c r="E160" s="153" t="s">
        <v>1290</v>
      </c>
      <c r="F160" s="154" t="s">
        <v>1291</v>
      </c>
      <c r="G160" s="155" t="s">
        <v>379</v>
      </c>
      <c r="H160" s="156">
        <v>23</v>
      </c>
      <c r="I160" s="157"/>
      <c r="J160" s="158">
        <f t="shared" si="0"/>
        <v>0</v>
      </c>
      <c r="K160" s="159"/>
      <c r="L160" s="34"/>
      <c r="M160" s="160" t="s">
        <v>1</v>
      </c>
      <c r="N160" s="161" t="s">
        <v>41</v>
      </c>
      <c r="O160" s="62"/>
      <c r="P160" s="162">
        <f t="shared" si="1"/>
        <v>0</v>
      </c>
      <c r="Q160" s="162">
        <v>0</v>
      </c>
      <c r="R160" s="162">
        <f t="shared" si="2"/>
        <v>0</v>
      </c>
      <c r="S160" s="162">
        <v>0</v>
      </c>
      <c r="T160" s="163">
        <f t="shared" si="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4" t="s">
        <v>144</v>
      </c>
      <c r="AT160" s="164" t="s">
        <v>140</v>
      </c>
      <c r="AU160" s="164" t="s">
        <v>145</v>
      </c>
      <c r="AY160" s="18" t="s">
        <v>137</v>
      </c>
      <c r="BE160" s="165">
        <f t="shared" si="4"/>
        <v>0</v>
      </c>
      <c r="BF160" s="165">
        <f t="shared" si="5"/>
        <v>0</v>
      </c>
      <c r="BG160" s="165">
        <f t="shared" si="6"/>
        <v>0</v>
      </c>
      <c r="BH160" s="165">
        <f t="shared" si="7"/>
        <v>0</v>
      </c>
      <c r="BI160" s="165">
        <f t="shared" si="8"/>
        <v>0</v>
      </c>
      <c r="BJ160" s="18" t="s">
        <v>145</v>
      </c>
      <c r="BK160" s="165">
        <f t="shared" si="9"/>
        <v>0</v>
      </c>
      <c r="BL160" s="18" t="s">
        <v>144</v>
      </c>
      <c r="BM160" s="164" t="s">
        <v>1292</v>
      </c>
    </row>
    <row r="161" spans="1:65" s="2" customFormat="1" ht="37.9" customHeight="1">
      <c r="A161" s="33"/>
      <c r="B161" s="151"/>
      <c r="C161" s="152" t="s">
        <v>427</v>
      </c>
      <c r="D161" s="152" t="s">
        <v>140</v>
      </c>
      <c r="E161" s="153" t="s">
        <v>1293</v>
      </c>
      <c r="F161" s="154" t="s">
        <v>1294</v>
      </c>
      <c r="G161" s="155" t="s">
        <v>215</v>
      </c>
      <c r="H161" s="156">
        <v>1</v>
      </c>
      <c r="I161" s="157"/>
      <c r="J161" s="158">
        <f t="shared" si="0"/>
        <v>0</v>
      </c>
      <c r="K161" s="159"/>
      <c r="L161" s="34"/>
      <c r="M161" s="160" t="s">
        <v>1</v>
      </c>
      <c r="N161" s="161" t="s">
        <v>41</v>
      </c>
      <c r="O161" s="62"/>
      <c r="P161" s="162">
        <f t="shared" si="1"/>
        <v>0</v>
      </c>
      <c r="Q161" s="162">
        <v>0</v>
      </c>
      <c r="R161" s="162">
        <f t="shared" si="2"/>
        <v>0</v>
      </c>
      <c r="S161" s="162">
        <v>0</v>
      </c>
      <c r="T161" s="163">
        <f t="shared" si="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4" t="s">
        <v>144</v>
      </c>
      <c r="AT161" s="164" t="s">
        <v>140</v>
      </c>
      <c r="AU161" s="164" t="s">
        <v>145</v>
      </c>
      <c r="AY161" s="18" t="s">
        <v>137</v>
      </c>
      <c r="BE161" s="165">
        <f t="shared" si="4"/>
        <v>0</v>
      </c>
      <c r="BF161" s="165">
        <f t="shared" si="5"/>
        <v>0</v>
      </c>
      <c r="BG161" s="165">
        <f t="shared" si="6"/>
        <v>0</v>
      </c>
      <c r="BH161" s="165">
        <f t="shared" si="7"/>
        <v>0</v>
      </c>
      <c r="BI161" s="165">
        <f t="shared" si="8"/>
        <v>0</v>
      </c>
      <c r="BJ161" s="18" t="s">
        <v>145</v>
      </c>
      <c r="BK161" s="165">
        <f t="shared" si="9"/>
        <v>0</v>
      </c>
      <c r="BL161" s="18" t="s">
        <v>144</v>
      </c>
      <c r="BM161" s="164" t="s">
        <v>1295</v>
      </c>
    </row>
    <row r="162" spans="1:65" s="2" customFormat="1" ht="24.2" customHeight="1">
      <c r="A162" s="33"/>
      <c r="B162" s="151"/>
      <c r="C162" s="190" t="s">
        <v>7</v>
      </c>
      <c r="D162" s="190" t="s">
        <v>181</v>
      </c>
      <c r="E162" s="191" t="s">
        <v>1296</v>
      </c>
      <c r="F162" s="192" t="s">
        <v>1297</v>
      </c>
      <c r="G162" s="193" t="s">
        <v>215</v>
      </c>
      <c r="H162" s="194">
        <v>1</v>
      </c>
      <c r="I162" s="195"/>
      <c r="J162" s="196">
        <f t="shared" si="0"/>
        <v>0</v>
      </c>
      <c r="K162" s="197"/>
      <c r="L162" s="198"/>
      <c r="M162" s="199" t="s">
        <v>1</v>
      </c>
      <c r="N162" s="200" t="s">
        <v>41</v>
      </c>
      <c r="O162" s="62"/>
      <c r="P162" s="162">
        <f t="shared" si="1"/>
        <v>0</v>
      </c>
      <c r="Q162" s="162">
        <v>9.0299999999999998E-3</v>
      </c>
      <c r="R162" s="162">
        <f t="shared" si="2"/>
        <v>9.0299999999999998E-3</v>
      </c>
      <c r="S162" s="162">
        <v>0</v>
      </c>
      <c r="T162" s="163">
        <f t="shared" si="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4" t="s">
        <v>184</v>
      </c>
      <c r="AT162" s="164" t="s">
        <v>181</v>
      </c>
      <c r="AU162" s="164" t="s">
        <v>145</v>
      </c>
      <c r="AY162" s="18" t="s">
        <v>137</v>
      </c>
      <c r="BE162" s="165">
        <f t="shared" si="4"/>
        <v>0</v>
      </c>
      <c r="BF162" s="165">
        <f t="shared" si="5"/>
        <v>0</v>
      </c>
      <c r="BG162" s="165">
        <f t="shared" si="6"/>
        <v>0</v>
      </c>
      <c r="BH162" s="165">
        <f t="shared" si="7"/>
        <v>0</v>
      </c>
      <c r="BI162" s="165">
        <f t="shared" si="8"/>
        <v>0</v>
      </c>
      <c r="BJ162" s="18" t="s">
        <v>145</v>
      </c>
      <c r="BK162" s="165">
        <f t="shared" si="9"/>
        <v>0</v>
      </c>
      <c r="BL162" s="18" t="s">
        <v>144</v>
      </c>
      <c r="BM162" s="164" t="s">
        <v>1298</v>
      </c>
    </row>
    <row r="163" spans="1:65" s="2" customFormat="1" ht="24.2" customHeight="1">
      <c r="A163" s="33"/>
      <c r="B163" s="151"/>
      <c r="C163" s="190" t="s">
        <v>556</v>
      </c>
      <c r="D163" s="190" t="s">
        <v>181</v>
      </c>
      <c r="E163" s="191" t="s">
        <v>1299</v>
      </c>
      <c r="F163" s="192" t="s">
        <v>1300</v>
      </c>
      <c r="G163" s="193" t="s">
        <v>215</v>
      </c>
      <c r="H163" s="194">
        <v>1</v>
      </c>
      <c r="I163" s="195"/>
      <c r="J163" s="196">
        <f t="shared" si="0"/>
        <v>0</v>
      </c>
      <c r="K163" s="197"/>
      <c r="L163" s="198"/>
      <c r="M163" s="199" t="s">
        <v>1</v>
      </c>
      <c r="N163" s="200" t="s">
        <v>41</v>
      </c>
      <c r="O163" s="62"/>
      <c r="P163" s="162">
        <f t="shared" si="1"/>
        <v>0</v>
      </c>
      <c r="Q163" s="162">
        <v>5.8799999999999998E-3</v>
      </c>
      <c r="R163" s="162">
        <f t="shared" si="2"/>
        <v>5.8799999999999998E-3</v>
      </c>
      <c r="S163" s="162">
        <v>0</v>
      </c>
      <c r="T163" s="163">
        <f t="shared" si="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4" t="s">
        <v>184</v>
      </c>
      <c r="AT163" s="164" t="s">
        <v>181</v>
      </c>
      <c r="AU163" s="164" t="s">
        <v>145</v>
      </c>
      <c r="AY163" s="18" t="s">
        <v>137</v>
      </c>
      <c r="BE163" s="165">
        <f t="shared" si="4"/>
        <v>0</v>
      </c>
      <c r="BF163" s="165">
        <f t="shared" si="5"/>
        <v>0</v>
      </c>
      <c r="BG163" s="165">
        <f t="shared" si="6"/>
        <v>0</v>
      </c>
      <c r="BH163" s="165">
        <f t="shared" si="7"/>
        <v>0</v>
      </c>
      <c r="BI163" s="165">
        <f t="shared" si="8"/>
        <v>0</v>
      </c>
      <c r="BJ163" s="18" t="s">
        <v>145</v>
      </c>
      <c r="BK163" s="165">
        <f t="shared" si="9"/>
        <v>0</v>
      </c>
      <c r="BL163" s="18" t="s">
        <v>144</v>
      </c>
      <c r="BM163" s="164" t="s">
        <v>1301</v>
      </c>
    </row>
    <row r="164" spans="1:65" s="2" customFormat="1" ht="24.2" customHeight="1">
      <c r="A164" s="33"/>
      <c r="B164" s="151"/>
      <c r="C164" s="190" t="s">
        <v>561</v>
      </c>
      <c r="D164" s="190" t="s">
        <v>181</v>
      </c>
      <c r="E164" s="191" t="s">
        <v>1302</v>
      </c>
      <c r="F164" s="192" t="s">
        <v>1303</v>
      </c>
      <c r="G164" s="193" t="s">
        <v>215</v>
      </c>
      <c r="H164" s="194">
        <v>2</v>
      </c>
      <c r="I164" s="195"/>
      <c r="J164" s="196">
        <f t="shared" si="0"/>
        <v>0</v>
      </c>
      <c r="K164" s="197"/>
      <c r="L164" s="198"/>
      <c r="M164" s="199" t="s">
        <v>1</v>
      </c>
      <c r="N164" s="200" t="s">
        <v>41</v>
      </c>
      <c r="O164" s="62"/>
      <c r="P164" s="162">
        <f t="shared" si="1"/>
        <v>0</v>
      </c>
      <c r="Q164" s="162">
        <v>6.6E-4</v>
      </c>
      <c r="R164" s="162">
        <f t="shared" si="2"/>
        <v>1.32E-3</v>
      </c>
      <c r="S164" s="162">
        <v>0</v>
      </c>
      <c r="T164" s="163">
        <f t="shared" si="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4" t="s">
        <v>184</v>
      </c>
      <c r="AT164" s="164" t="s">
        <v>181</v>
      </c>
      <c r="AU164" s="164" t="s">
        <v>145</v>
      </c>
      <c r="AY164" s="18" t="s">
        <v>137</v>
      </c>
      <c r="BE164" s="165">
        <f t="shared" si="4"/>
        <v>0</v>
      </c>
      <c r="BF164" s="165">
        <f t="shared" si="5"/>
        <v>0</v>
      </c>
      <c r="BG164" s="165">
        <f t="shared" si="6"/>
        <v>0</v>
      </c>
      <c r="BH164" s="165">
        <f t="shared" si="7"/>
        <v>0</v>
      </c>
      <c r="BI164" s="165">
        <f t="shared" si="8"/>
        <v>0</v>
      </c>
      <c r="BJ164" s="18" t="s">
        <v>145</v>
      </c>
      <c r="BK164" s="165">
        <f t="shared" si="9"/>
        <v>0</v>
      </c>
      <c r="BL164" s="18" t="s">
        <v>144</v>
      </c>
      <c r="BM164" s="164" t="s">
        <v>1304</v>
      </c>
    </row>
    <row r="165" spans="1:65" s="2" customFormat="1" ht="24.2" customHeight="1">
      <c r="A165" s="33"/>
      <c r="B165" s="151"/>
      <c r="C165" s="190" t="s">
        <v>656</v>
      </c>
      <c r="D165" s="190" t="s">
        <v>181</v>
      </c>
      <c r="E165" s="191" t="s">
        <v>1305</v>
      </c>
      <c r="F165" s="192" t="s">
        <v>1306</v>
      </c>
      <c r="G165" s="193" t="s">
        <v>215</v>
      </c>
      <c r="H165" s="194">
        <v>1</v>
      </c>
      <c r="I165" s="195"/>
      <c r="J165" s="196">
        <f t="shared" si="0"/>
        <v>0</v>
      </c>
      <c r="K165" s="197"/>
      <c r="L165" s="198"/>
      <c r="M165" s="199" t="s">
        <v>1</v>
      </c>
      <c r="N165" s="200" t="s">
        <v>41</v>
      </c>
      <c r="O165" s="62"/>
      <c r="P165" s="162">
        <f t="shared" si="1"/>
        <v>0</v>
      </c>
      <c r="Q165" s="162">
        <v>2.65E-3</v>
      </c>
      <c r="R165" s="162">
        <f t="shared" si="2"/>
        <v>2.65E-3</v>
      </c>
      <c r="S165" s="162">
        <v>0</v>
      </c>
      <c r="T165" s="163">
        <f t="shared" si="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4" t="s">
        <v>184</v>
      </c>
      <c r="AT165" s="164" t="s">
        <v>181</v>
      </c>
      <c r="AU165" s="164" t="s">
        <v>145</v>
      </c>
      <c r="AY165" s="18" t="s">
        <v>137</v>
      </c>
      <c r="BE165" s="165">
        <f t="shared" si="4"/>
        <v>0</v>
      </c>
      <c r="BF165" s="165">
        <f t="shared" si="5"/>
        <v>0</v>
      </c>
      <c r="BG165" s="165">
        <f t="shared" si="6"/>
        <v>0</v>
      </c>
      <c r="BH165" s="165">
        <f t="shared" si="7"/>
        <v>0</v>
      </c>
      <c r="BI165" s="165">
        <f t="shared" si="8"/>
        <v>0</v>
      </c>
      <c r="BJ165" s="18" t="s">
        <v>145</v>
      </c>
      <c r="BK165" s="165">
        <f t="shared" si="9"/>
        <v>0</v>
      </c>
      <c r="BL165" s="18" t="s">
        <v>144</v>
      </c>
      <c r="BM165" s="164" t="s">
        <v>1307</v>
      </c>
    </row>
    <row r="166" spans="1:65" s="2" customFormat="1" ht="24.2" customHeight="1">
      <c r="A166" s="33"/>
      <c r="B166" s="151"/>
      <c r="C166" s="152" t="s">
        <v>575</v>
      </c>
      <c r="D166" s="152" t="s">
        <v>140</v>
      </c>
      <c r="E166" s="153" t="s">
        <v>1308</v>
      </c>
      <c r="F166" s="154" t="s">
        <v>1309</v>
      </c>
      <c r="G166" s="155" t="s">
        <v>379</v>
      </c>
      <c r="H166" s="156">
        <v>23</v>
      </c>
      <c r="I166" s="157"/>
      <c r="J166" s="158">
        <f t="shared" si="0"/>
        <v>0</v>
      </c>
      <c r="K166" s="159"/>
      <c r="L166" s="34"/>
      <c r="M166" s="160" t="s">
        <v>1</v>
      </c>
      <c r="N166" s="161" t="s">
        <v>41</v>
      </c>
      <c r="O166" s="62"/>
      <c r="P166" s="162">
        <f t="shared" si="1"/>
        <v>0</v>
      </c>
      <c r="Q166" s="162">
        <v>1E-4</v>
      </c>
      <c r="R166" s="162">
        <f t="shared" si="2"/>
        <v>2.3E-3</v>
      </c>
      <c r="S166" s="162">
        <v>0</v>
      </c>
      <c r="T166" s="163">
        <f t="shared" si="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4" t="s">
        <v>144</v>
      </c>
      <c r="AT166" s="164" t="s">
        <v>140</v>
      </c>
      <c r="AU166" s="164" t="s">
        <v>145</v>
      </c>
      <c r="AY166" s="18" t="s">
        <v>137</v>
      </c>
      <c r="BE166" s="165">
        <f t="shared" si="4"/>
        <v>0</v>
      </c>
      <c r="BF166" s="165">
        <f t="shared" si="5"/>
        <v>0</v>
      </c>
      <c r="BG166" s="165">
        <f t="shared" si="6"/>
        <v>0</v>
      </c>
      <c r="BH166" s="165">
        <f t="shared" si="7"/>
        <v>0</v>
      </c>
      <c r="BI166" s="165">
        <f t="shared" si="8"/>
        <v>0</v>
      </c>
      <c r="BJ166" s="18" t="s">
        <v>145</v>
      </c>
      <c r="BK166" s="165">
        <f t="shared" si="9"/>
        <v>0</v>
      </c>
      <c r="BL166" s="18" t="s">
        <v>144</v>
      </c>
      <c r="BM166" s="164" t="s">
        <v>1310</v>
      </c>
    </row>
    <row r="167" spans="1:65" s="12" customFormat="1" ht="22.9" customHeight="1">
      <c r="B167" s="138"/>
      <c r="D167" s="139" t="s">
        <v>74</v>
      </c>
      <c r="E167" s="149" t="s">
        <v>431</v>
      </c>
      <c r="F167" s="149" t="s">
        <v>432</v>
      </c>
      <c r="I167" s="141"/>
      <c r="J167" s="150">
        <f>BK167</f>
        <v>0</v>
      </c>
      <c r="L167" s="138"/>
      <c r="M167" s="143"/>
      <c r="N167" s="144"/>
      <c r="O167" s="144"/>
      <c r="P167" s="145">
        <f>P168</f>
        <v>0</v>
      </c>
      <c r="Q167" s="144"/>
      <c r="R167" s="145">
        <f>R168</f>
        <v>0</v>
      </c>
      <c r="S167" s="144"/>
      <c r="T167" s="146">
        <f>T168</f>
        <v>0</v>
      </c>
      <c r="AR167" s="139" t="s">
        <v>82</v>
      </c>
      <c r="AT167" s="147" t="s">
        <v>74</v>
      </c>
      <c r="AU167" s="147" t="s">
        <v>82</v>
      </c>
      <c r="AY167" s="139" t="s">
        <v>137</v>
      </c>
      <c r="BK167" s="148">
        <f>BK168</f>
        <v>0</v>
      </c>
    </row>
    <row r="168" spans="1:65" s="2" customFormat="1" ht="33" customHeight="1">
      <c r="A168" s="33"/>
      <c r="B168" s="151"/>
      <c r="C168" s="152" t="s">
        <v>580</v>
      </c>
      <c r="D168" s="152" t="s">
        <v>140</v>
      </c>
      <c r="E168" s="153" t="s">
        <v>1243</v>
      </c>
      <c r="F168" s="154" t="s">
        <v>1244</v>
      </c>
      <c r="G168" s="155" t="s">
        <v>173</v>
      </c>
      <c r="H168" s="156">
        <v>11.061</v>
      </c>
      <c r="I168" s="157"/>
      <c r="J168" s="158">
        <f>ROUND(I168*H168,2)</f>
        <v>0</v>
      </c>
      <c r="K168" s="159"/>
      <c r="L168" s="34"/>
      <c r="M168" s="210" t="s">
        <v>1</v>
      </c>
      <c r="N168" s="211" t="s">
        <v>41</v>
      </c>
      <c r="O168" s="212"/>
      <c r="P168" s="213">
        <f>O168*H168</f>
        <v>0</v>
      </c>
      <c r="Q168" s="213">
        <v>0</v>
      </c>
      <c r="R168" s="213">
        <f>Q168*H168</f>
        <v>0</v>
      </c>
      <c r="S168" s="213">
        <v>0</v>
      </c>
      <c r="T168" s="214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4" t="s">
        <v>144</v>
      </c>
      <c r="AT168" s="164" t="s">
        <v>140</v>
      </c>
      <c r="AU168" s="164" t="s">
        <v>145</v>
      </c>
      <c r="AY168" s="18" t="s">
        <v>137</v>
      </c>
      <c r="BE168" s="165">
        <f>IF(N168="základná",J168,0)</f>
        <v>0</v>
      </c>
      <c r="BF168" s="165">
        <f>IF(N168="znížená",J168,0)</f>
        <v>0</v>
      </c>
      <c r="BG168" s="165">
        <f>IF(N168="zákl. prenesená",J168,0)</f>
        <v>0</v>
      </c>
      <c r="BH168" s="165">
        <f>IF(N168="zníž. prenesená",J168,0)</f>
        <v>0</v>
      </c>
      <c r="BI168" s="165">
        <f>IF(N168="nulová",J168,0)</f>
        <v>0</v>
      </c>
      <c r="BJ168" s="18" t="s">
        <v>145</v>
      </c>
      <c r="BK168" s="165">
        <f>ROUND(I168*H168,2)</f>
        <v>0</v>
      </c>
      <c r="BL168" s="18" t="s">
        <v>144</v>
      </c>
      <c r="BM168" s="164" t="s">
        <v>1311</v>
      </c>
    </row>
    <row r="169" spans="1:65" s="2" customFormat="1" ht="6.95" customHeight="1">
      <c r="A169" s="33"/>
      <c r="B169" s="51"/>
      <c r="C169" s="52"/>
      <c r="D169" s="52"/>
      <c r="E169" s="52"/>
      <c r="F169" s="52"/>
      <c r="G169" s="52"/>
      <c r="H169" s="52"/>
      <c r="I169" s="52"/>
      <c r="J169" s="52"/>
      <c r="K169" s="52"/>
      <c r="L169" s="34"/>
      <c r="M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</row>
  </sheetData>
  <autoFilter ref="C120:K168" xr:uid="{00000000-0009-0000-0000-000006000000}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14</vt:i4>
      </vt:variant>
    </vt:vector>
  </HeadingPairs>
  <TitlesOfParts>
    <vt:vector size="21" baseType="lpstr">
      <vt:lpstr>Rekapitulácia stavby</vt:lpstr>
      <vt:lpstr>1-22-1 - Architektúra a s...</vt:lpstr>
      <vt:lpstr>1-22-2 - Elektroinštalácia</vt:lpstr>
      <vt:lpstr>1-22-3 - Zdravotechnika</vt:lpstr>
      <vt:lpstr>1-22-4 - Vykurovanie</vt:lpstr>
      <vt:lpstr>1-22-5 - Preloženie vodom...</vt:lpstr>
      <vt:lpstr>1-22-6 - Kanalizačná príp...</vt:lpstr>
      <vt:lpstr>'1-22-1 - Architektúra a s...'!Názvy_tlače</vt:lpstr>
      <vt:lpstr>'1-22-2 - Elektroinštalácia'!Názvy_tlače</vt:lpstr>
      <vt:lpstr>'1-22-3 - Zdravotechnika'!Názvy_tlače</vt:lpstr>
      <vt:lpstr>'1-22-4 - Vykurovanie'!Názvy_tlače</vt:lpstr>
      <vt:lpstr>'1-22-5 - Preloženie vodom...'!Názvy_tlače</vt:lpstr>
      <vt:lpstr>'1-22-6 - Kanalizačná príp...'!Názvy_tlače</vt:lpstr>
      <vt:lpstr>'Rekapitulácia stavby'!Názvy_tlače</vt:lpstr>
      <vt:lpstr>'1-22-1 - Architektúra a s...'!Oblasť_tlače</vt:lpstr>
      <vt:lpstr>'1-22-2 - Elektroinštalácia'!Oblasť_tlače</vt:lpstr>
      <vt:lpstr>'1-22-3 - Zdravotechnika'!Oblasť_tlače</vt:lpstr>
      <vt:lpstr>'1-22-4 - Vykurovanie'!Oblasť_tlače</vt:lpstr>
      <vt:lpstr>'1-22-5 - Preloženie vodom...'!Oblasť_tlače</vt:lpstr>
      <vt:lpstr>'1-22-6 - Kanalizačná príp...'!Oblasť_tlače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DESKTOP-FJ8P97R\Peter Vandriak</dc:creator>
  <cp:lastModifiedBy>NTB</cp:lastModifiedBy>
  <dcterms:created xsi:type="dcterms:W3CDTF">2022-01-19T12:18:41Z</dcterms:created>
  <dcterms:modified xsi:type="dcterms:W3CDTF">2022-01-21T05:11:15Z</dcterms:modified>
</cp:coreProperties>
</file>